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730" windowHeight="9780" tabRatio="855" firstSheet="1" activeTab="7"/>
  </bookViews>
  <sheets>
    <sheet name="Dados do Aluno" sheetId="8" r:id="rId1"/>
    <sheet name="Iniciação a Docência" sheetId="1" r:id="rId2"/>
    <sheet name="Participação em Eventos" sheetId="2" r:id="rId3"/>
    <sheet name="Iniciação à Pesquisa e à Extens" sheetId="3" r:id="rId4"/>
    <sheet name="Formação Prof. e ou Correlatas" sheetId="4" r:id="rId5"/>
    <sheet name="Produção Técnica Científica" sheetId="5" r:id="rId6"/>
    <sheet name="Documentos Negados" sheetId="9" r:id="rId7"/>
    <sheet name="Parecer" sheetId="6" r:id="rId8"/>
    <sheet name="Plan1" sheetId="10" r:id="rId9"/>
  </sheets>
  <definedNames>
    <definedName name="_xlnm.Print_Area" localSheetId="6">'Documentos Negados'!$A$1:$J$11</definedName>
    <definedName name="_xlnm.Print_Area" localSheetId="4">'Formação Prof. e ou Correlatas'!$A$1:$L$32</definedName>
    <definedName name="_xlnm.Print_Area" localSheetId="3">'Iniciação à Pesquisa e à Extens'!$A$1:$L$32</definedName>
    <definedName name="_xlnm.Print_Area" localSheetId="7">Parecer!$A$1:$I$50</definedName>
    <definedName name="_xlnm.Print_Area" localSheetId="2">'Participação em Eventos'!$A$1:$H$28</definedName>
    <definedName name="_xlnm.Print_Area" localSheetId="5">'Produção Técnica Científica'!$A$1:$K$38</definedName>
  </definedNames>
  <calcPr calcId="125725"/>
</workbook>
</file>

<file path=xl/calcChain.xml><?xml version="1.0" encoding="utf-8"?>
<calcChain xmlns="http://schemas.openxmlformats.org/spreadsheetml/2006/main">
  <c r="D9" i="6"/>
  <c r="I6" i="9"/>
  <c r="J6" i="5"/>
  <c r="J6" i="4"/>
  <c r="I6" i="3"/>
  <c r="D7" i="2"/>
  <c r="I6" i="1"/>
  <c r="C14" i="6"/>
  <c r="C6" i="9"/>
  <c r="D6" i="5"/>
  <c r="D6" i="4"/>
  <c r="D6" i="3"/>
  <c r="D6" i="2"/>
  <c r="D6" i="1"/>
  <c r="H18" i="2"/>
  <c r="B33" i="6"/>
  <c r="B30"/>
  <c r="B29"/>
  <c r="B32"/>
  <c r="B31"/>
  <c r="C15"/>
  <c r="K31" i="5"/>
  <c r="K35" s="1"/>
  <c r="K32"/>
  <c r="K33"/>
  <c r="K34"/>
  <c r="K30"/>
  <c r="K20"/>
  <c r="K21"/>
  <c r="K24" s="1"/>
  <c r="K22"/>
  <c r="K23"/>
  <c r="K19"/>
  <c r="K27"/>
  <c r="K12"/>
  <c r="K13"/>
  <c r="K14"/>
  <c r="K15"/>
  <c r="K11"/>
  <c r="K16"/>
  <c r="L29" i="4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K12"/>
  <c r="L12" s="1"/>
  <c r="L30" s="1"/>
  <c r="L31" s="1"/>
  <c r="I32" i="6" s="1"/>
  <c r="H32" i="1"/>
  <c r="H33"/>
  <c r="I29" i="6"/>
  <c r="H20" i="2"/>
  <c r="H22"/>
  <c r="H24"/>
  <c r="H13"/>
  <c r="H14"/>
  <c r="H15"/>
  <c r="H12"/>
  <c r="H16" s="1"/>
  <c r="L14" i="3"/>
  <c r="L15"/>
  <c r="L16"/>
  <c r="L17"/>
  <c r="L18"/>
  <c r="L19"/>
  <c r="L20"/>
  <c r="L21"/>
  <c r="L22"/>
  <c r="L23"/>
  <c r="L24"/>
  <c r="L25"/>
  <c r="L26"/>
  <c r="L27"/>
  <c r="L28"/>
  <c r="L29"/>
  <c r="K13"/>
  <c r="L13"/>
  <c r="K14"/>
  <c r="K15"/>
  <c r="K16"/>
  <c r="K17"/>
  <c r="K18"/>
  <c r="K19"/>
  <c r="K20"/>
  <c r="K21"/>
  <c r="K22"/>
  <c r="K23"/>
  <c r="K24"/>
  <c r="K25"/>
  <c r="K26"/>
  <c r="K27"/>
  <c r="K28"/>
  <c r="K29"/>
  <c r="K12"/>
  <c r="L12" s="1"/>
  <c r="L30" s="1"/>
  <c r="L31" s="1"/>
  <c r="I31" i="6" s="1"/>
  <c r="H26" i="2" l="1"/>
  <c r="K37" i="5"/>
  <c r="I33" i="6" s="1"/>
  <c r="H27" i="2"/>
  <c r="I30" i="6" s="1"/>
  <c r="I34" l="1"/>
  <c r="J34" s="1"/>
</calcChain>
</file>

<file path=xl/sharedStrings.xml><?xml version="1.0" encoding="utf-8"?>
<sst xmlns="http://schemas.openxmlformats.org/spreadsheetml/2006/main" count="143" uniqueCount="58">
  <si>
    <t>Universidade Federal de Sergipe</t>
  </si>
  <si>
    <t>Centro de Ciências Exatas e Tecnológica</t>
  </si>
  <si>
    <t>Atividades Complementares</t>
  </si>
  <si>
    <t>Resolução: 143/2009/CONEPE</t>
  </si>
  <si>
    <t>Horas Semanais</t>
  </si>
  <si>
    <t>Início</t>
  </si>
  <si>
    <t>Fim</t>
  </si>
  <si>
    <t>Créditos</t>
  </si>
  <si>
    <t>Total</t>
  </si>
  <si>
    <t>(Mínimo de 2 horas)</t>
  </si>
  <si>
    <t>ATIVIDADES DE PARTICIPAÇÃO E/OU ORGANIZAÇÃO DE EVENTOS</t>
  </si>
  <si>
    <t>ATIVIDADES DE INICIAÇÃO À DOCÊNCIA</t>
  </si>
  <si>
    <t>Evento Organizado</t>
  </si>
  <si>
    <t>Evento Assitido</t>
  </si>
  <si>
    <t>Nome da Atividade</t>
  </si>
  <si>
    <t>N° Meses</t>
  </si>
  <si>
    <t>ATIVIDADES DE INICIAÇÃO À PESQUISA E À EXTENSÃO</t>
  </si>
  <si>
    <t>Total de Crédito de Evento Organizado</t>
  </si>
  <si>
    <t>Total de Crédito de Evento Assistido</t>
  </si>
  <si>
    <t>Total de Crédito Concedido</t>
  </si>
  <si>
    <t>Horas-Aula</t>
  </si>
  <si>
    <t>Total de Horas-Aula</t>
  </si>
  <si>
    <t>Total de Créditos</t>
  </si>
  <si>
    <t>Nome do Curso Ministrado</t>
  </si>
  <si>
    <t>Item</t>
  </si>
  <si>
    <t xml:space="preserve">Total de Créditos Concedidos </t>
  </si>
  <si>
    <t>Total de Créditos Concedidos</t>
  </si>
  <si>
    <t xml:space="preserve">Total  </t>
  </si>
  <si>
    <t>Data (dd/mm/aaaa)</t>
  </si>
  <si>
    <t>ATIVIDADES LIGADAS À FORMAÇÃO PROFISSIONAL E/OU CORRELATAS</t>
  </si>
  <si>
    <t>(Mínimo de 20 horas semanais)</t>
  </si>
  <si>
    <t>PRODUÇÃO TÉCNICA E/OU CIENTÍFICA</t>
  </si>
  <si>
    <t>Qualis</t>
  </si>
  <si>
    <t>Escolha</t>
  </si>
  <si>
    <t>Total de Créditos  de Revistas</t>
  </si>
  <si>
    <t>Nome da Revistas</t>
  </si>
  <si>
    <t>Nome do Congressos</t>
  </si>
  <si>
    <t>Tipo</t>
  </si>
  <si>
    <t>Total de Créditos  de Congressos</t>
  </si>
  <si>
    <t>Resumos</t>
  </si>
  <si>
    <t>Registros</t>
  </si>
  <si>
    <t>UNIVERSIDADE FEDERAL DE SERGIPE</t>
  </si>
  <si>
    <t>CENTRO DE CIÊNCIAS EXATAS E TECNOLOGIA</t>
  </si>
  <si>
    <t>Parecer do Processo:</t>
  </si>
  <si>
    <t>Solicitação de Créditos Complementares</t>
  </si>
  <si>
    <t>Requerente:</t>
  </si>
  <si>
    <t>Processo:</t>
  </si>
  <si>
    <t>Matrícula:</t>
  </si>
  <si>
    <t>Matricula:</t>
  </si>
  <si>
    <t xml:space="preserve">Atividades </t>
  </si>
  <si>
    <t>Tabela 1 - Atividades Complemetares</t>
  </si>
  <si>
    <t>Aluno:</t>
  </si>
  <si>
    <t>Documentos Negados</t>
  </si>
  <si>
    <t>Motivo</t>
  </si>
  <si>
    <t xml:space="preserve"> </t>
  </si>
  <si>
    <t>DEPARTAMENTO DE ENGENHARIA MECÂNICA – DMEC</t>
  </si>
  <si>
    <t>Departamento de Engenharia Mecânica</t>
  </si>
  <si>
    <t>Cidade Universitária Prof. José Aloísio de Campos, dd de mmmm de aaaa.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</si>
</sst>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Border="1"/>
    <xf numFmtId="0" fontId="1" fillId="0" borderId="0" xfId="0" applyFont="1" applyAlignment="1"/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/>
    <xf numFmtId="0" fontId="0" fillId="2" borderId="1" xfId="0" applyFill="1" applyBorder="1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ont="1" applyFill="1" applyProtection="1"/>
    <xf numFmtId="0" fontId="1" fillId="2" borderId="1" xfId="0" applyFont="1" applyFill="1" applyBorder="1" applyProtection="1"/>
    <xf numFmtId="0" fontId="0" fillId="3" borderId="0" xfId="0" applyFill="1" applyProtection="1">
      <protection locked="0"/>
    </xf>
    <xf numFmtId="2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/>
    <xf numFmtId="0" fontId="2" fillId="3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2" fillId="3" borderId="0" xfId="0" applyFont="1" applyFill="1"/>
    <xf numFmtId="164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3" borderId="1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0" fillId="3" borderId="4" xfId="0" applyFont="1" applyFill="1" applyBorder="1" applyAlignment="1" applyProtection="1"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7</xdr:row>
      <xdr:rowOff>0</xdr:rowOff>
    </xdr:from>
    <xdr:to>
      <xdr:col>19</xdr:col>
      <xdr:colOff>590550</xdr:colOff>
      <xdr:row>33</xdr:row>
      <xdr:rowOff>28575</xdr:rowOff>
    </xdr:to>
    <xdr:sp macro="" textlink="">
      <xdr:nvSpPr>
        <xdr:cNvPr id="2" name="CaixaDeTexto 1"/>
        <xdr:cNvSpPr txBox="1"/>
      </xdr:nvSpPr>
      <xdr:spPr>
        <a:xfrm>
          <a:off x="7486650" y="1143000"/>
          <a:ext cx="5686425" cy="498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CAPÍTULO IV</a:t>
          </a:r>
        </a:p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ATIVIDADES DE INICIAÇÃO À DOCÊNCIA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4º Entendem-se como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Atividades de iniciação à Docência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os cursos e mini-cursos com</a:t>
          </a:r>
        </a:p>
        <a:p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duração mínima de 2 (duas) horas, de capacitação tecnológica na área de Engenharia Mecânica,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ministradas por alunos do curso de Engenharia Mecânica sob a orientação de docentes do Núcleo de Engenharia Mecânica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5º Para efeito de comprovação de realização dessa atividade é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exigido a documentação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resultante do planejamento do curso e uma comprovação da participação do aluno no evento, como instrutor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Parágrafo Único: somente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serão contabilizadas as aulas ministradas em cursos completos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;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em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que não houve desistência por parte do aluno instrutor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6º Para conversão dessa atividade complementar em créditos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será exigida uma declaração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do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docente orientador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na qual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conste a atividade desenvolvida pelo aluno, o número de horas semanais e o período em que o aluno esteve a ela vinculado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1º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Cada 10 horas-aula ministradas equivalem a 01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(um) crédito na integralização acadêmicocurricular do aluno instrutor.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2º Com esta atividade o aluno pode obter no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máximo 04 (quatro) créditos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3º O aluno só poderá converter em crédito o mesmo curso ministrado em diferentes</a:t>
          </a:r>
        </a:p>
        <a:p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oportunidades no máximo duas vezes.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5</xdr:row>
      <xdr:rowOff>0</xdr:rowOff>
    </xdr:from>
    <xdr:to>
      <xdr:col>18</xdr:col>
      <xdr:colOff>581025</xdr:colOff>
      <xdr:row>27</xdr:row>
      <xdr:rowOff>28575</xdr:rowOff>
    </xdr:to>
    <xdr:sp macro="" textlink="">
      <xdr:nvSpPr>
        <xdr:cNvPr id="2" name="CaixaDeTexto 1"/>
        <xdr:cNvSpPr txBox="1"/>
      </xdr:nvSpPr>
      <xdr:spPr>
        <a:xfrm>
          <a:off x="6677025" y="952500"/>
          <a:ext cx="5686425" cy="3457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CAPÍTULO V</a:t>
          </a:r>
        </a:p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ATIVIDADES DE PARTICIPAÇÃO E/OU ORGANIZAÇÃO DE EVENTOS</a:t>
          </a:r>
        </a:p>
        <a:p>
          <a:pPr algn="ctr"/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7º Entendem-se como atividades de participação e/ou organização de eventos as atividades 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em que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 aluno participa de eventos como congressos, mini-cursos, seminários, palestras; na condição de ouvinte e, ainda, participa da organização desses eventos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assumindo funções definidas, com atribuições desde a concepção do evento até a realização deste.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8º Para efeito de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comprovação de realização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dessa atividade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são exigidos os documentos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comprobatórios emitidos pelos órgãos organizadores dos eventos 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e,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no caso de participação na  organização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 documentação emitida pela instituição envolvida no evento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1º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 cada evento organizado o aluno recebe 01 (um) crédito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2º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Cada dois eventos assistidos, incluindo o seminário ministrado pelo aluno, equivalem a 01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(um) crédito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na integralização acadêmico-curricular do aluno participante.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3º Com esta atividade o aluno pode obter no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máximo 04 (quatro) créditos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pt-BR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7</xdr:row>
      <xdr:rowOff>0</xdr:rowOff>
    </xdr:from>
    <xdr:to>
      <xdr:col>21</xdr:col>
      <xdr:colOff>352425</xdr:colOff>
      <xdr:row>31</xdr:row>
      <xdr:rowOff>28575</xdr:rowOff>
    </xdr:to>
    <xdr:sp macro="" textlink="">
      <xdr:nvSpPr>
        <xdr:cNvPr id="2" name="CaixaDeTexto 1"/>
        <xdr:cNvSpPr txBox="1"/>
      </xdr:nvSpPr>
      <xdr:spPr>
        <a:xfrm>
          <a:off x="7410450" y="1143000"/>
          <a:ext cx="5686425" cy="478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CAPÍTULO VI</a:t>
          </a:r>
        </a:p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ATIVIDADES DE INICIAÇÃO À PESQUISA E À EXTENSÃO</a:t>
          </a:r>
        </a:p>
        <a:p>
          <a:pPr algn="ctr"/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9º Entendem-se como atividades de iniciação à pesquisa e à extensão as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atividades de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pesquisa e extensão realizadas a partir de programas institucionais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bem como de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iniciativas do Núcleo de Engenharia Mecânica tais como: projeto, construção, gerenciamento e manutenção de laboratórios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10. Para efeito de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comprovação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de realização desta atividade são exigidos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serão exigidas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declarações dos docentes responsáveis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pelas respectivas atividades, na qual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conste a atividade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desenvolvida pelo aluno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 número de horas semanais 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 o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período em que o aluno esteve a ela vinculado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1º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Cada 06 meses de projeto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com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dedicação de 20 horas semanais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por parte de aluno,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equivalem a 02 (dois) créditos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2º Com esta atividade o aluno pode obter no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máximo 06 (seis) créditos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pt-BR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7</xdr:row>
      <xdr:rowOff>0</xdr:rowOff>
    </xdr:from>
    <xdr:to>
      <xdr:col>21</xdr:col>
      <xdr:colOff>428625</xdr:colOff>
      <xdr:row>31</xdr:row>
      <xdr:rowOff>28575</xdr:rowOff>
    </xdr:to>
    <xdr:sp macro="" textlink="">
      <xdr:nvSpPr>
        <xdr:cNvPr id="2" name="CaixaDeTexto 1"/>
        <xdr:cNvSpPr txBox="1"/>
      </xdr:nvSpPr>
      <xdr:spPr>
        <a:xfrm>
          <a:off x="7486650" y="1143000"/>
          <a:ext cx="5686425" cy="460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CAPÍTULO VII</a:t>
          </a:r>
        </a:p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EXPERIÊNCIAS LIGADAS À FORMAÇÃO PROFISSIONAL E/OU CORRELATAS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11. Entendem-se como experiências ligadas à formação profissional e/ou correlatas as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atividades em que o aluno realiza estágio não-curricular e/ou participa de grupos PET e/ou de empresas juniores.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Parágrafo Único: O Estágio Curricular </a:t>
          </a:r>
          <a:r>
            <a:rPr lang="pt-BR" sz="1100" b="0" strike="sng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não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obrigatório é regulamentado por norma específica.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12. Para efeito de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comprovação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de realização dessas atividades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são exigidos documentos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comprobatórios emitidos pela empresa envolvida e/ou professor orientador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na qual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conste a atividade desenvolvida pelo aluno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 número de horas semanais 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o período em que o aluno esteve a ela vinculado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1º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Cada 06 meses de trabalho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com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dedicação de 20 horas semanais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por parte de aluno,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equivalem a 02 (dois) créditos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2º Com esta atividade o aluno pode obter no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máximo 06 (seis) créditos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pt-BR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180974</xdr:rowOff>
    </xdr:from>
    <xdr:to>
      <xdr:col>22</xdr:col>
      <xdr:colOff>200025</xdr:colOff>
      <xdr:row>31</xdr:row>
      <xdr:rowOff>38099</xdr:rowOff>
    </xdr:to>
    <xdr:sp macro="" textlink="">
      <xdr:nvSpPr>
        <xdr:cNvPr id="2" name="CaixaDeTexto 1"/>
        <xdr:cNvSpPr txBox="1"/>
      </xdr:nvSpPr>
      <xdr:spPr>
        <a:xfrm>
          <a:off x="7248525" y="1133474"/>
          <a:ext cx="5686425" cy="461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CAPÍTULO VIII</a:t>
          </a:r>
        </a:p>
        <a:p>
          <a:pPr algn="ctr"/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PRODUÇÃO TÉCNICA E/OU CIENTÍFICA</a:t>
          </a:r>
        </a:p>
        <a:p>
          <a:pPr algn="ctr"/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13. Entende-se como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Produção Técnica e/ou Científica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as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atividades de redação e publicação de artigos científicos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produção de softwares 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e/ou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depósito de patentes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Art. 14. Para efeito de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comprovação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de realização dessa atividade é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exigida uma cópia da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publicação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juntamente com cópia de capa dos anais/revista/cd-rom do evento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; para o caso de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produção técnica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, será exigido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uma cópia do comprovante de depósito da patente e/ou registro do software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1º Cada artigo publicado em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revista qualis A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equivale a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08 (oito) créditos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2º Cada artigo publicado em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revista qualis B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equivale a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04 (quatro) créditos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3º Cada artigo completo publicado em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congresso internacional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equivale a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03 (três) créditos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4º Cada artigo completo publicado em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congresso nacional ou regional equivale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02 (dois)</a:t>
          </a:r>
        </a:p>
        <a:p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créditos</a:t>
          </a:r>
          <a:r>
            <a:rPr lang="pt-B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5º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Um ou mais resumos publicados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equivalem a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01 (um) crédito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6º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Cada registro de patente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equivale a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06 (seis) créditos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endParaRPr lang="pt-B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§ 7º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Cada registro de software 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equivale a </a:t>
          </a:r>
          <a:r>
            <a:rPr lang="pt-B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04 (quatro) créditos</a:t>
          </a:r>
          <a:r>
            <a:rPr lang="pt-B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pt-BR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9525</xdr:rowOff>
    </xdr:from>
    <xdr:to>
      <xdr:col>8</xdr:col>
      <xdr:colOff>371475</xdr:colOff>
      <xdr:row>22</xdr:row>
      <xdr:rowOff>104775</xdr:rowOff>
    </xdr:to>
    <xdr:sp macro="" textlink="">
      <xdr:nvSpPr>
        <xdr:cNvPr id="2" name="CaixaDeTexto 1"/>
        <xdr:cNvSpPr txBox="1"/>
      </xdr:nvSpPr>
      <xdr:spPr>
        <a:xfrm>
          <a:off x="257175" y="3057525"/>
          <a:ext cx="5381625" cy="123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1. 	O requerente, </a:t>
          </a:r>
          <a:r>
            <a:rPr lang="pt-BR" sz="1100" b="0">
              <a:solidFill>
                <a:schemeClr val="dk1"/>
              </a:solidFill>
              <a:latin typeface="+mn-lt"/>
              <a:ea typeface="+mn-ea"/>
              <a:cs typeface="+mn-cs"/>
            </a:rPr>
            <a:t>acima qualificado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interpôs um Requerimento para a contagem de créditos Complementares.</a:t>
          </a:r>
        </a:p>
        <a:p>
          <a:pPr>
            <a:lnSpc>
              <a:spcPts val="1200"/>
            </a:lnSpc>
          </a:pP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2. 	Após a análise dos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documentos apresentados, segundo o que determina a Resolução 143/2009/CONEPE, chegou-se a seguinte contagem de crédito de acordo com a Tabela 1.</a:t>
          </a:r>
          <a:endParaRPr lang="pt-BR" sz="1100"/>
        </a:p>
      </xdr:txBody>
    </xdr:sp>
    <xdr:clientData/>
  </xdr:twoCellAnchor>
  <xdr:twoCellAnchor>
    <xdr:from>
      <xdr:col>1</xdr:col>
      <xdr:colOff>0</xdr:colOff>
      <xdr:row>34</xdr:row>
      <xdr:rowOff>190499</xdr:rowOff>
    </xdr:from>
    <xdr:to>
      <xdr:col>5</xdr:col>
      <xdr:colOff>314325</xdr:colOff>
      <xdr:row>36</xdr:row>
      <xdr:rowOff>76200</xdr:rowOff>
    </xdr:to>
    <xdr:sp macro="" textlink="">
      <xdr:nvSpPr>
        <xdr:cNvPr id="3" name="CaixaDeTexto 2"/>
        <xdr:cNvSpPr txBox="1"/>
      </xdr:nvSpPr>
      <xdr:spPr>
        <a:xfrm>
          <a:off x="257175" y="6600824"/>
          <a:ext cx="3495675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3. 	Do exposto, o requerente terá direito a   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171450</xdr:colOff>
      <xdr:row>35</xdr:row>
      <xdr:rowOff>0</xdr:rowOff>
    </xdr:from>
    <xdr:to>
      <xdr:col>5</xdr:col>
      <xdr:colOff>504825</xdr:colOff>
      <xdr:row>36</xdr:row>
      <xdr:rowOff>75900</xdr:rowOff>
    </xdr:to>
    <xdr:sp macro="" textlink="$J$34">
      <xdr:nvSpPr>
        <xdr:cNvPr id="4" name="CaixaDeTexto 3"/>
        <xdr:cNvSpPr txBox="1"/>
      </xdr:nvSpPr>
      <xdr:spPr>
        <a:xfrm>
          <a:off x="3609975" y="6600825"/>
          <a:ext cx="333375" cy="266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9BCF225B-0DE7-41D6-B7B1-688A690E8354}" type="TxLink">
            <a:rPr lang="en-US" sz="1100" b="1" i="0" u="none" strike="noStrike">
              <a:solidFill>
                <a:srgbClr val="000000"/>
              </a:solidFill>
              <a:latin typeface="Calibri"/>
            </a:rPr>
            <a:t>0</a:t>
          </a:fld>
          <a:endParaRPr lang="pt-BR" sz="1100"/>
        </a:p>
      </xdr:txBody>
    </xdr:sp>
    <xdr:clientData/>
  </xdr:twoCellAnchor>
  <xdr:twoCellAnchor>
    <xdr:from>
      <xdr:col>5</xdr:col>
      <xdr:colOff>457200</xdr:colOff>
      <xdr:row>34</xdr:row>
      <xdr:rowOff>190499</xdr:rowOff>
    </xdr:from>
    <xdr:to>
      <xdr:col>9</xdr:col>
      <xdr:colOff>133350</xdr:colOff>
      <xdr:row>36</xdr:row>
      <xdr:rowOff>76200</xdr:rowOff>
    </xdr:to>
    <xdr:sp macro="" textlink="">
      <xdr:nvSpPr>
        <xdr:cNvPr id="5" name="CaixaDeTexto 4"/>
        <xdr:cNvSpPr txBox="1"/>
      </xdr:nvSpPr>
      <xdr:spPr>
        <a:xfrm>
          <a:off x="3895725" y="6600824"/>
          <a:ext cx="2114550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crédito(s)  complementar(es).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361950</xdr:colOff>
      <xdr:row>43</xdr:row>
      <xdr:rowOff>57150</xdr:rowOff>
    </xdr:from>
    <xdr:to>
      <xdr:col>8</xdr:col>
      <xdr:colOff>504825</xdr:colOff>
      <xdr:row>45</xdr:row>
      <xdr:rowOff>76200</xdr:rowOff>
    </xdr:to>
    <xdr:sp macro="" textlink="">
      <xdr:nvSpPr>
        <xdr:cNvPr id="6" name="CaixaDeTexto 5"/>
        <xdr:cNvSpPr txBox="1"/>
      </xdr:nvSpPr>
      <xdr:spPr>
        <a:xfrm>
          <a:off x="619125" y="8181975"/>
          <a:ext cx="46767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pt-BR"/>
        </a:p>
      </xdr:txBody>
    </xdr:sp>
    <xdr:clientData/>
  </xdr:twoCellAnchor>
  <xdr:twoCellAnchor>
    <xdr:from>
      <xdr:col>1</xdr:col>
      <xdr:colOff>628650</xdr:colOff>
      <xdr:row>44</xdr:row>
      <xdr:rowOff>161925</xdr:rowOff>
    </xdr:from>
    <xdr:to>
      <xdr:col>8</xdr:col>
      <xdr:colOff>381000</xdr:colOff>
      <xdr:row>44</xdr:row>
      <xdr:rowOff>161925</xdr:rowOff>
    </xdr:to>
    <xdr:cxnSp macro="">
      <xdr:nvCxnSpPr>
        <xdr:cNvPr id="8" name="Conector reto 7"/>
        <xdr:cNvCxnSpPr/>
      </xdr:nvCxnSpPr>
      <xdr:spPr>
        <a:xfrm>
          <a:off x="885825" y="8477250"/>
          <a:ext cx="42862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B15" sqref="B15"/>
    </sheetView>
  </sheetViews>
  <sheetFormatPr defaultRowHeight="15"/>
  <cols>
    <col min="1" max="1" width="12.85546875" style="21" customWidth="1"/>
    <col min="2" max="2" width="51" style="21" customWidth="1"/>
    <col min="3" max="16384" width="9.140625" style="21"/>
  </cols>
  <sheetData>
    <row r="1" spans="1:3" s="18" customFormat="1">
      <c r="A1" s="17" t="s">
        <v>0</v>
      </c>
    </row>
    <row r="2" spans="1:3" s="18" customFormat="1">
      <c r="A2" s="17" t="s">
        <v>1</v>
      </c>
    </row>
    <row r="3" spans="1:3" s="18" customFormat="1">
      <c r="A3" s="17" t="s">
        <v>56</v>
      </c>
    </row>
    <row r="4" spans="1:3" s="18" customFormat="1">
      <c r="A4" s="19"/>
    </row>
    <row r="5" spans="1:3" s="18" customFormat="1">
      <c r="A5" s="17" t="s">
        <v>2</v>
      </c>
      <c r="C5" s="18" t="s">
        <v>3</v>
      </c>
    </row>
    <row r="6" spans="1:3" s="18" customFormat="1"/>
    <row r="7" spans="1:3" s="18" customFormat="1">
      <c r="A7" s="20" t="s">
        <v>46</v>
      </c>
      <c r="B7" s="36"/>
    </row>
    <row r="8" spans="1:3">
      <c r="A8" s="20" t="s">
        <v>45</v>
      </c>
      <c r="B8" s="15"/>
    </row>
    <row r="9" spans="1:3">
      <c r="A9" s="20" t="s">
        <v>47</v>
      </c>
      <c r="B9" s="16"/>
    </row>
    <row r="10" spans="1:3" s="18" customFormat="1"/>
    <row r="11" spans="1:3" s="18" customFormat="1"/>
    <row r="12" spans="1:3" s="18" customFormat="1"/>
    <row r="13" spans="1:3" s="18" customFormat="1"/>
    <row r="14" spans="1:3" s="18" customFormat="1"/>
    <row r="15" spans="1:3" s="18" customFormat="1"/>
    <row r="16" spans="1:3" s="18" customFormat="1"/>
    <row r="17" s="18" customFormat="1"/>
    <row r="18" s="18" customFormat="1"/>
    <row r="19" s="18" customFormat="1"/>
    <row r="20" s="18" customFormat="1"/>
    <row r="21" s="18" customFormat="1"/>
    <row r="22" s="18" customFormat="1"/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  <row r="30" s="18" customFormat="1"/>
    <row r="31" s="18" customFormat="1"/>
    <row r="32" s="18" customFormat="1"/>
  </sheetData>
  <sheetProtection password="CF99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workbookViewId="0">
      <selection activeCell="E4" sqref="E4"/>
    </sheetView>
  </sheetViews>
  <sheetFormatPr defaultRowHeight="15"/>
  <cols>
    <col min="1" max="1" width="2.85546875" style="13" customWidth="1"/>
    <col min="2" max="2" width="6.28515625" style="13" customWidth="1"/>
    <col min="3" max="3" width="9.28515625" style="14" customWidth="1"/>
    <col min="4" max="6" width="9.140625" style="13"/>
    <col min="7" max="7" width="24.85546875" style="13" customWidth="1"/>
    <col min="8" max="8" width="12.28515625" style="13" customWidth="1"/>
    <col min="9" max="10" width="11.7109375" style="13" customWidth="1"/>
    <col min="11" max="16384" width="9.140625" style="13"/>
  </cols>
  <sheetData>
    <row r="1" spans="2:10">
      <c r="C1" s="12" t="s">
        <v>0</v>
      </c>
    </row>
    <row r="2" spans="2:10">
      <c r="C2" s="12" t="s">
        <v>1</v>
      </c>
    </row>
    <row r="3" spans="2:10">
      <c r="C3" s="12" t="s">
        <v>56</v>
      </c>
    </row>
    <row r="5" spans="2:10">
      <c r="C5" s="12" t="s">
        <v>2</v>
      </c>
      <c r="F5" s="13" t="s">
        <v>3</v>
      </c>
    </row>
    <row r="6" spans="2:10">
      <c r="C6" s="12" t="s">
        <v>51</v>
      </c>
      <c r="D6" s="13">
        <f>'Dados do Aluno'!B8</f>
        <v>0</v>
      </c>
      <c r="H6" s="12" t="s">
        <v>46</v>
      </c>
      <c r="I6" s="35">
        <f>'Dados do Aluno'!B7</f>
        <v>0</v>
      </c>
    </row>
    <row r="7" spans="2:10">
      <c r="C7" s="12"/>
    </row>
    <row r="8" spans="2:10">
      <c r="C8" s="12" t="s">
        <v>11</v>
      </c>
      <c r="G8" s="13" t="s">
        <v>9</v>
      </c>
    </row>
    <row r="10" spans="2:10" ht="15" customHeight="1">
      <c r="B10" s="37" t="s">
        <v>24</v>
      </c>
      <c r="C10" s="37" t="s">
        <v>23</v>
      </c>
      <c r="D10" s="37"/>
      <c r="E10" s="37"/>
      <c r="F10" s="37"/>
      <c r="G10" s="37"/>
      <c r="H10" s="37" t="s">
        <v>20</v>
      </c>
      <c r="I10" s="46" t="s">
        <v>28</v>
      </c>
      <c r="J10" s="47"/>
    </row>
    <row r="11" spans="2:10">
      <c r="B11" s="37"/>
      <c r="C11" s="37"/>
      <c r="D11" s="37"/>
      <c r="E11" s="37"/>
      <c r="F11" s="37"/>
      <c r="G11" s="37"/>
      <c r="H11" s="37"/>
      <c r="I11" s="24" t="s">
        <v>5</v>
      </c>
      <c r="J11" s="24" t="s">
        <v>6</v>
      </c>
    </row>
    <row r="12" spans="2:10">
      <c r="B12" s="25">
        <v>1</v>
      </c>
      <c r="C12" s="42"/>
      <c r="D12" s="43"/>
      <c r="E12" s="43"/>
      <c r="F12" s="43"/>
      <c r="G12" s="44"/>
      <c r="H12" s="22"/>
      <c r="I12" s="23"/>
      <c r="J12" s="23"/>
    </row>
    <row r="13" spans="2:10">
      <c r="B13" s="25">
        <v>2</v>
      </c>
      <c r="C13" s="45"/>
      <c r="D13" s="41"/>
      <c r="E13" s="41"/>
      <c r="F13" s="41"/>
      <c r="G13" s="41"/>
      <c r="H13" s="22"/>
      <c r="I13" s="23"/>
      <c r="J13" s="23"/>
    </row>
    <row r="14" spans="2:10">
      <c r="B14" s="25">
        <v>3</v>
      </c>
      <c r="C14" s="45"/>
      <c r="D14" s="41"/>
      <c r="E14" s="41"/>
      <c r="F14" s="41"/>
      <c r="G14" s="41"/>
      <c r="H14" s="22"/>
      <c r="I14" s="23"/>
      <c r="J14" s="23"/>
    </row>
    <row r="15" spans="2:10">
      <c r="B15" s="25">
        <v>4</v>
      </c>
      <c r="C15" s="45"/>
      <c r="D15" s="41"/>
      <c r="E15" s="41"/>
      <c r="F15" s="41"/>
      <c r="G15" s="41"/>
      <c r="H15" s="22"/>
      <c r="I15" s="23"/>
      <c r="J15" s="23"/>
    </row>
    <row r="16" spans="2:10">
      <c r="B16" s="25">
        <v>5</v>
      </c>
      <c r="C16" s="41"/>
      <c r="D16" s="41"/>
      <c r="E16" s="41"/>
      <c r="F16" s="41"/>
      <c r="G16" s="41"/>
      <c r="H16" s="22"/>
      <c r="I16" s="23"/>
      <c r="J16" s="23"/>
    </row>
    <row r="17" spans="2:12">
      <c r="B17" s="25">
        <v>6</v>
      </c>
      <c r="C17" s="41"/>
      <c r="D17" s="41"/>
      <c r="E17" s="41"/>
      <c r="F17" s="41"/>
      <c r="G17" s="41"/>
      <c r="H17" s="22"/>
      <c r="I17" s="23"/>
      <c r="J17" s="23"/>
      <c r="L17" s="12"/>
    </row>
    <row r="18" spans="2:12">
      <c r="B18" s="25">
        <v>7</v>
      </c>
      <c r="C18" s="41"/>
      <c r="D18" s="41"/>
      <c r="E18" s="41"/>
      <c r="F18" s="41"/>
      <c r="G18" s="41"/>
      <c r="H18" s="22"/>
      <c r="I18" s="23"/>
      <c r="J18" s="23"/>
    </row>
    <row r="19" spans="2:12">
      <c r="B19" s="25">
        <v>8</v>
      </c>
      <c r="C19" s="41"/>
      <c r="D19" s="41"/>
      <c r="E19" s="41"/>
      <c r="F19" s="41"/>
      <c r="G19" s="41"/>
      <c r="H19" s="22"/>
      <c r="I19" s="23"/>
      <c r="J19" s="23"/>
    </row>
    <row r="20" spans="2:12">
      <c r="B20" s="25">
        <v>9</v>
      </c>
      <c r="C20" s="41"/>
      <c r="D20" s="41"/>
      <c r="E20" s="41"/>
      <c r="F20" s="41"/>
      <c r="G20" s="41"/>
      <c r="H20" s="22"/>
      <c r="I20" s="23"/>
      <c r="J20" s="23"/>
    </row>
    <row r="21" spans="2:12">
      <c r="B21" s="25">
        <v>10</v>
      </c>
      <c r="C21" s="41"/>
      <c r="D21" s="41"/>
      <c r="E21" s="41"/>
      <c r="F21" s="41"/>
      <c r="G21" s="41"/>
      <c r="H21" s="22"/>
      <c r="I21" s="23"/>
      <c r="J21" s="23"/>
    </row>
    <row r="22" spans="2:12">
      <c r="B22" s="25">
        <v>11</v>
      </c>
      <c r="C22" s="41"/>
      <c r="D22" s="41"/>
      <c r="E22" s="41"/>
      <c r="F22" s="41"/>
      <c r="G22" s="41"/>
      <c r="H22" s="22"/>
      <c r="I22" s="23"/>
      <c r="J22" s="23"/>
    </row>
    <row r="23" spans="2:12">
      <c r="B23" s="25">
        <v>12</v>
      </c>
      <c r="C23" s="41"/>
      <c r="D23" s="41"/>
      <c r="E23" s="41"/>
      <c r="F23" s="41"/>
      <c r="G23" s="41"/>
      <c r="H23" s="22"/>
      <c r="I23" s="23"/>
      <c r="J23" s="23"/>
    </row>
    <row r="24" spans="2:12">
      <c r="B24" s="25">
        <v>13</v>
      </c>
      <c r="C24" s="41"/>
      <c r="D24" s="41"/>
      <c r="E24" s="41"/>
      <c r="F24" s="41"/>
      <c r="G24" s="41"/>
      <c r="H24" s="22"/>
      <c r="I24" s="23"/>
      <c r="J24" s="23"/>
    </row>
    <row r="25" spans="2:12">
      <c r="B25" s="25">
        <v>14</v>
      </c>
      <c r="C25" s="41"/>
      <c r="D25" s="41"/>
      <c r="E25" s="41"/>
      <c r="F25" s="41"/>
      <c r="G25" s="41"/>
      <c r="H25" s="22"/>
      <c r="I25" s="23"/>
      <c r="J25" s="23"/>
    </row>
    <row r="26" spans="2:12">
      <c r="B26" s="25">
        <v>15</v>
      </c>
      <c r="C26" s="41"/>
      <c r="D26" s="41"/>
      <c r="E26" s="41"/>
      <c r="F26" s="41"/>
      <c r="G26" s="41"/>
      <c r="H26" s="22"/>
      <c r="I26" s="23"/>
      <c r="J26" s="23"/>
    </row>
    <row r="27" spans="2:12">
      <c r="B27" s="25">
        <v>16</v>
      </c>
      <c r="C27" s="41"/>
      <c r="D27" s="41"/>
      <c r="E27" s="41"/>
      <c r="F27" s="41"/>
      <c r="G27" s="41"/>
      <c r="H27" s="22"/>
      <c r="I27" s="23"/>
      <c r="J27" s="23"/>
    </row>
    <row r="28" spans="2:12">
      <c r="B28" s="25">
        <v>17</v>
      </c>
      <c r="C28" s="41"/>
      <c r="D28" s="41"/>
      <c r="E28" s="41"/>
      <c r="F28" s="41"/>
      <c r="G28" s="41"/>
      <c r="H28" s="22"/>
      <c r="I28" s="23"/>
      <c r="J28" s="23"/>
    </row>
    <row r="29" spans="2:12">
      <c r="B29" s="25">
        <v>18</v>
      </c>
      <c r="C29" s="41"/>
      <c r="D29" s="41"/>
      <c r="E29" s="41"/>
      <c r="F29" s="41"/>
      <c r="G29" s="41"/>
      <c r="H29" s="22"/>
      <c r="I29" s="23"/>
      <c r="J29" s="23"/>
    </row>
    <row r="30" spans="2:12">
      <c r="B30" s="25">
        <v>19</v>
      </c>
      <c r="C30" s="41"/>
      <c r="D30" s="41"/>
      <c r="E30" s="41"/>
      <c r="F30" s="41"/>
      <c r="G30" s="41"/>
      <c r="H30" s="22"/>
      <c r="I30" s="23"/>
      <c r="J30" s="23"/>
    </row>
    <row r="31" spans="2:12">
      <c r="B31" s="25">
        <v>20</v>
      </c>
      <c r="C31" s="41"/>
      <c r="D31" s="41"/>
      <c r="E31" s="41"/>
      <c r="F31" s="41"/>
      <c r="G31" s="41"/>
      <c r="H31" s="22"/>
      <c r="I31" s="23"/>
      <c r="J31" s="23"/>
    </row>
    <row r="32" spans="2:12">
      <c r="B32" s="38" t="s">
        <v>21</v>
      </c>
      <c r="C32" s="39"/>
      <c r="D32" s="39"/>
      <c r="E32" s="39"/>
      <c r="F32" s="39"/>
      <c r="G32" s="40"/>
      <c r="H32" s="26">
        <f>SUM(H12:H31)</f>
        <v>0</v>
      </c>
      <c r="I32" s="48"/>
      <c r="J32" s="49"/>
    </row>
    <row r="33" spans="2:10">
      <c r="B33" s="38" t="s">
        <v>26</v>
      </c>
      <c r="C33" s="39"/>
      <c r="D33" s="39"/>
      <c r="E33" s="39"/>
      <c r="F33" s="39"/>
      <c r="G33" s="40"/>
      <c r="H33" s="10">
        <f>IF(H32&gt;=10,IF(H32&gt;=20, IF(H32&gt;=30, IF(H32&gt;=40, 4,3),2),1),0)</f>
        <v>0</v>
      </c>
      <c r="I33" s="50"/>
      <c r="J33" s="51"/>
    </row>
  </sheetData>
  <sheetProtection password="CF99" sheet="1" objects="1" scenarios="1"/>
  <mergeCells count="27">
    <mergeCell ref="I32:J33"/>
    <mergeCell ref="C31:G31"/>
    <mergeCell ref="C23:G23"/>
    <mergeCell ref="C24:G24"/>
    <mergeCell ref="C27:G27"/>
    <mergeCell ref="C28:G28"/>
    <mergeCell ref="C30:G30"/>
    <mergeCell ref="I10:J10"/>
    <mergeCell ref="C10:G11"/>
    <mergeCell ref="H10:H11"/>
    <mergeCell ref="C20:G20"/>
    <mergeCell ref="C21:G21"/>
    <mergeCell ref="C15:G15"/>
    <mergeCell ref="C16:G16"/>
    <mergeCell ref="C17:G17"/>
    <mergeCell ref="C18:G18"/>
    <mergeCell ref="C19:G19"/>
    <mergeCell ref="B10:B11"/>
    <mergeCell ref="B32:G32"/>
    <mergeCell ref="B33:G33"/>
    <mergeCell ref="C29:G29"/>
    <mergeCell ref="C12:G12"/>
    <mergeCell ref="C13:G13"/>
    <mergeCell ref="C14:G14"/>
    <mergeCell ref="C22:G22"/>
    <mergeCell ref="C25:G25"/>
    <mergeCell ref="C26:G26"/>
  </mergeCells>
  <dataValidations count="1">
    <dataValidation type="decimal" operator="greaterThanOrEqual" allowBlank="1" showInputMessage="1" showErrorMessage="1" errorTitle="Mínimo de Horas" error="Só é permitido horas-aulas igual ou superior a 2 horas." sqref="H12:H31">
      <formula1>2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7"/>
  <sheetViews>
    <sheetView workbookViewId="0">
      <selection activeCell="G4" sqref="G4"/>
    </sheetView>
  </sheetViews>
  <sheetFormatPr defaultRowHeight="15"/>
  <cols>
    <col min="1" max="1" width="3.140625" style="13" customWidth="1"/>
    <col min="2" max="2" width="4.85546875" style="13" customWidth="1"/>
    <col min="3" max="3" width="9.28515625" style="14" customWidth="1"/>
    <col min="4" max="6" width="9.140625" style="13"/>
    <col min="7" max="7" width="31.42578125" style="13" customWidth="1"/>
    <col min="8" max="16384" width="9.140625" style="13"/>
  </cols>
  <sheetData>
    <row r="1" spans="2:8">
      <c r="B1" s="12" t="s">
        <v>0</v>
      </c>
    </row>
    <row r="2" spans="2:8">
      <c r="B2" s="12" t="s">
        <v>1</v>
      </c>
    </row>
    <row r="3" spans="2:8">
      <c r="B3" s="12" t="s">
        <v>56</v>
      </c>
    </row>
    <row r="4" spans="2:8">
      <c r="B4" s="14"/>
    </row>
    <row r="5" spans="2:8">
      <c r="B5" s="12" t="s">
        <v>2</v>
      </c>
      <c r="F5" s="13" t="s">
        <v>3</v>
      </c>
    </row>
    <row r="6" spans="2:8">
      <c r="B6" s="12" t="s">
        <v>51</v>
      </c>
      <c r="D6" s="13">
        <f>'Dados do Aluno'!B8</f>
        <v>0</v>
      </c>
    </row>
    <row r="7" spans="2:8">
      <c r="B7" s="12" t="s">
        <v>46</v>
      </c>
      <c r="D7" s="35">
        <f>'Dados do Aluno'!B7</f>
        <v>0</v>
      </c>
    </row>
    <row r="8" spans="2:8">
      <c r="B8" s="12"/>
    </row>
    <row r="9" spans="2:8">
      <c r="B9" s="27" t="s">
        <v>10</v>
      </c>
    </row>
    <row r="11" spans="2:8" ht="15" customHeight="1">
      <c r="B11" s="24" t="s">
        <v>24</v>
      </c>
      <c r="C11" s="53" t="s">
        <v>12</v>
      </c>
      <c r="D11" s="54"/>
      <c r="E11" s="54"/>
      <c r="F11" s="54"/>
      <c r="G11" s="55"/>
      <c r="H11" s="24" t="s">
        <v>7</v>
      </c>
    </row>
    <row r="12" spans="2:8">
      <c r="B12" s="28">
        <v>1</v>
      </c>
      <c r="C12" s="58"/>
      <c r="D12" s="59"/>
      <c r="E12" s="59"/>
      <c r="F12" s="59"/>
      <c r="G12" s="60"/>
      <c r="H12" s="25">
        <f>IF(ISTEXT(C12),1,0)</f>
        <v>0</v>
      </c>
    </row>
    <row r="13" spans="2:8">
      <c r="B13" s="28">
        <v>2</v>
      </c>
      <c r="C13" s="56"/>
      <c r="D13" s="57"/>
      <c r="E13" s="57"/>
      <c r="F13" s="57"/>
      <c r="G13" s="57"/>
      <c r="H13" s="25">
        <f>IF(ISTEXT(C13),1,0)</f>
        <v>0</v>
      </c>
    </row>
    <row r="14" spans="2:8">
      <c r="B14" s="28">
        <v>3</v>
      </c>
      <c r="C14" s="56"/>
      <c r="D14" s="57"/>
      <c r="E14" s="57"/>
      <c r="F14" s="57"/>
      <c r="G14" s="57"/>
      <c r="H14" s="25">
        <f>IF(ISTEXT(C14),1,0)</f>
        <v>0</v>
      </c>
    </row>
    <row r="15" spans="2:8">
      <c r="B15" s="28">
        <v>4</v>
      </c>
      <c r="C15" s="56"/>
      <c r="D15" s="57"/>
      <c r="E15" s="57"/>
      <c r="F15" s="57"/>
      <c r="G15" s="57"/>
      <c r="H15" s="25">
        <f>IF(ISTEXT(C15),1,0)</f>
        <v>0</v>
      </c>
    </row>
    <row r="16" spans="2:8">
      <c r="B16" s="38" t="s">
        <v>17</v>
      </c>
      <c r="C16" s="39"/>
      <c r="D16" s="39"/>
      <c r="E16" s="39"/>
      <c r="F16" s="39"/>
      <c r="G16" s="40"/>
      <c r="H16" s="24">
        <f>SUM(H12:H15)</f>
        <v>0</v>
      </c>
    </row>
    <row r="17" spans="2:8">
      <c r="B17" s="24" t="s">
        <v>24</v>
      </c>
      <c r="C17" s="53" t="s">
        <v>13</v>
      </c>
      <c r="D17" s="54"/>
      <c r="E17" s="54"/>
      <c r="F17" s="54"/>
      <c r="G17" s="55"/>
      <c r="H17" s="25"/>
    </row>
    <row r="18" spans="2:8">
      <c r="B18" s="28">
        <v>1</v>
      </c>
      <c r="C18" s="45"/>
      <c r="D18" s="41"/>
      <c r="E18" s="41"/>
      <c r="F18" s="41"/>
      <c r="G18" s="41"/>
      <c r="H18" s="52">
        <f>IF(ISTEXT(C18),IF(ISTEXT(C19),1,0),0)</f>
        <v>0</v>
      </c>
    </row>
    <row r="19" spans="2:8">
      <c r="B19" s="28">
        <v>2</v>
      </c>
      <c r="C19" s="45"/>
      <c r="D19" s="41"/>
      <c r="E19" s="41"/>
      <c r="F19" s="41"/>
      <c r="G19" s="41"/>
      <c r="H19" s="52"/>
    </row>
    <row r="20" spans="2:8">
      <c r="B20" s="28">
        <v>3</v>
      </c>
      <c r="C20" s="45"/>
      <c r="D20" s="41"/>
      <c r="E20" s="41"/>
      <c r="F20" s="41"/>
      <c r="G20" s="41"/>
      <c r="H20" s="52">
        <f>IF(ISTEXT(C20),IF(ISTEXT(C21),1,0),0)</f>
        <v>0</v>
      </c>
    </row>
    <row r="21" spans="2:8">
      <c r="B21" s="28">
        <v>4</v>
      </c>
      <c r="C21" s="45"/>
      <c r="D21" s="41"/>
      <c r="E21" s="41"/>
      <c r="F21" s="41"/>
      <c r="G21" s="41"/>
      <c r="H21" s="52"/>
    </row>
    <row r="22" spans="2:8">
      <c r="B22" s="28">
        <v>5</v>
      </c>
      <c r="C22" s="45"/>
      <c r="D22" s="41"/>
      <c r="E22" s="41"/>
      <c r="F22" s="41"/>
      <c r="G22" s="41"/>
      <c r="H22" s="52">
        <f>IF(ISTEXT(C22),IF(ISTEXT(C23),1,0),0)</f>
        <v>0</v>
      </c>
    </row>
    <row r="23" spans="2:8">
      <c r="B23" s="28">
        <v>6</v>
      </c>
      <c r="C23" s="45"/>
      <c r="D23" s="41"/>
      <c r="E23" s="41"/>
      <c r="F23" s="41"/>
      <c r="G23" s="41"/>
      <c r="H23" s="52"/>
    </row>
    <row r="24" spans="2:8">
      <c r="B24" s="28">
        <v>7</v>
      </c>
      <c r="C24" s="45"/>
      <c r="D24" s="41"/>
      <c r="E24" s="41"/>
      <c r="F24" s="41"/>
      <c r="G24" s="41"/>
      <c r="H24" s="52">
        <f>IF(ISTEXT(C24),IF(ISTEXT(C25),1,0),0)</f>
        <v>0</v>
      </c>
    </row>
    <row r="25" spans="2:8">
      <c r="B25" s="28">
        <v>8</v>
      </c>
      <c r="C25" s="45"/>
      <c r="D25" s="41"/>
      <c r="E25" s="41"/>
      <c r="F25" s="41"/>
      <c r="G25" s="41"/>
      <c r="H25" s="52"/>
    </row>
    <row r="26" spans="2:8">
      <c r="B26" s="38" t="s">
        <v>18</v>
      </c>
      <c r="C26" s="39"/>
      <c r="D26" s="39"/>
      <c r="E26" s="39"/>
      <c r="F26" s="39"/>
      <c r="G26" s="40"/>
      <c r="H26" s="24">
        <f>SUM(H18:H25)</f>
        <v>0</v>
      </c>
    </row>
    <row r="27" spans="2:8">
      <c r="B27" s="11"/>
      <c r="C27" s="38" t="s">
        <v>19</v>
      </c>
      <c r="D27" s="39"/>
      <c r="E27" s="39"/>
      <c r="F27" s="39"/>
      <c r="G27" s="40"/>
      <c r="H27" s="25">
        <f>IF(SUM(H12:H25)&gt;4,4,SUM(H12:H25))</f>
        <v>0</v>
      </c>
    </row>
  </sheetData>
  <sheetProtection password="CF99" sheet="1" objects="1" scenarios="1"/>
  <mergeCells count="21">
    <mergeCell ref="C11:G11"/>
    <mergeCell ref="C17:G17"/>
    <mergeCell ref="C25:G25"/>
    <mergeCell ref="C13:G13"/>
    <mergeCell ref="C14:G14"/>
    <mergeCell ref="C15:G15"/>
    <mergeCell ref="C12:G12"/>
    <mergeCell ref="H18:H19"/>
    <mergeCell ref="H20:H21"/>
    <mergeCell ref="H22:H23"/>
    <mergeCell ref="H24:H25"/>
    <mergeCell ref="B16:G16"/>
    <mergeCell ref="C18:G18"/>
    <mergeCell ref="B26:G26"/>
    <mergeCell ref="C27:G27"/>
    <mergeCell ref="C19:G19"/>
    <mergeCell ref="C20:G20"/>
    <mergeCell ref="C21:G21"/>
    <mergeCell ref="C22:G22"/>
    <mergeCell ref="C23:G23"/>
    <mergeCell ref="C24:G2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1"/>
  <sheetViews>
    <sheetView workbookViewId="0">
      <selection activeCell="F5" sqref="F5"/>
    </sheetView>
  </sheetViews>
  <sheetFormatPr defaultRowHeight="15"/>
  <cols>
    <col min="1" max="1" width="2.85546875" style="13" customWidth="1"/>
    <col min="2" max="2" width="5.28515625" style="13" customWidth="1"/>
    <col min="3" max="3" width="9.28515625" style="14" customWidth="1"/>
    <col min="4" max="6" width="9.140625" style="13"/>
    <col min="7" max="7" width="14.42578125" style="13" customWidth="1"/>
    <col min="8" max="8" width="9.85546875" style="13" customWidth="1"/>
    <col min="9" max="10" width="10.7109375" style="13" bestFit="1" customWidth="1"/>
    <col min="11" max="16384" width="9.140625" style="13"/>
  </cols>
  <sheetData>
    <row r="1" spans="2:12">
      <c r="B1" s="12" t="s">
        <v>0</v>
      </c>
    </row>
    <row r="2" spans="2:12">
      <c r="B2" s="12" t="s">
        <v>1</v>
      </c>
    </row>
    <row r="3" spans="2:12">
      <c r="B3" s="12" t="s">
        <v>56</v>
      </c>
    </row>
    <row r="4" spans="2:12">
      <c r="B4" s="14"/>
    </row>
    <row r="5" spans="2:12">
      <c r="B5" s="12" t="s">
        <v>2</v>
      </c>
      <c r="F5" s="13" t="s">
        <v>3</v>
      </c>
    </row>
    <row r="6" spans="2:12">
      <c r="B6" s="12" t="s">
        <v>51</v>
      </c>
      <c r="D6" s="13">
        <f>'Dados do Aluno'!B8</f>
        <v>0</v>
      </c>
      <c r="H6" s="12" t="s">
        <v>46</v>
      </c>
      <c r="I6" s="35">
        <f>'Dados do Aluno'!B7</f>
        <v>0</v>
      </c>
    </row>
    <row r="7" spans="2:12">
      <c r="B7" s="12"/>
    </row>
    <row r="8" spans="2:12">
      <c r="B8" s="29" t="s">
        <v>16</v>
      </c>
      <c r="I8" s="13" t="s">
        <v>30</v>
      </c>
    </row>
    <row r="10" spans="2:12" ht="15" customHeight="1">
      <c r="B10" s="37" t="s">
        <v>24</v>
      </c>
      <c r="C10" s="37" t="s">
        <v>14</v>
      </c>
      <c r="D10" s="37"/>
      <c r="E10" s="37"/>
      <c r="F10" s="37"/>
      <c r="G10" s="37"/>
      <c r="H10" s="69" t="s">
        <v>4</v>
      </c>
      <c r="I10" s="64" t="s">
        <v>28</v>
      </c>
      <c r="J10" s="64"/>
      <c r="K10" s="67" t="s">
        <v>15</v>
      </c>
      <c r="L10" s="65" t="s">
        <v>7</v>
      </c>
    </row>
    <row r="11" spans="2:12">
      <c r="B11" s="37"/>
      <c r="C11" s="37"/>
      <c r="D11" s="37"/>
      <c r="E11" s="37"/>
      <c r="F11" s="37"/>
      <c r="G11" s="37"/>
      <c r="H11" s="69"/>
      <c r="I11" s="24" t="s">
        <v>5</v>
      </c>
      <c r="J11" s="24" t="s">
        <v>6</v>
      </c>
      <c r="K11" s="68"/>
      <c r="L11" s="66"/>
    </row>
    <row r="12" spans="2:12" ht="18" customHeight="1">
      <c r="B12" s="25">
        <v>1</v>
      </c>
      <c r="C12" s="61"/>
      <c r="D12" s="62"/>
      <c r="E12" s="62"/>
      <c r="F12" s="62"/>
      <c r="G12" s="63"/>
      <c r="H12" s="32"/>
      <c r="I12" s="33"/>
      <c r="J12" s="33"/>
      <c r="K12" s="30">
        <f>(J12-I12)/30</f>
        <v>0</v>
      </c>
      <c r="L12" s="25">
        <f>IF(H12&gt;=20,IF(K12&gt;=6,IF(K12&gt;=12,IF(K12&gt;=18,IF(K12&gt;=24,6,6),4),2),0),0)</f>
        <v>0</v>
      </c>
    </row>
    <row r="13" spans="2:12">
      <c r="B13" s="25">
        <v>2</v>
      </c>
      <c r="C13" s="61"/>
      <c r="D13" s="62"/>
      <c r="E13" s="62"/>
      <c r="F13" s="62"/>
      <c r="G13" s="63"/>
      <c r="H13" s="32"/>
      <c r="I13" s="33"/>
      <c r="J13" s="33"/>
      <c r="K13" s="30">
        <f t="shared" ref="K13:K29" si="0">(J13-I13)/30</f>
        <v>0</v>
      </c>
      <c r="L13" s="25">
        <f t="shared" ref="L13:L29" si="1">IF(H13&gt;=20,IF(K13&gt;=6,IF(K13&gt;=12,IF(K13&gt;=18,IF(K13&gt;=24,6,6),4),2),0),0)</f>
        <v>0</v>
      </c>
    </row>
    <row r="14" spans="2:12">
      <c r="B14" s="25">
        <v>3</v>
      </c>
      <c r="C14" s="61"/>
      <c r="D14" s="62"/>
      <c r="E14" s="62"/>
      <c r="F14" s="62"/>
      <c r="G14" s="63"/>
      <c r="H14" s="32"/>
      <c r="I14" s="33"/>
      <c r="J14" s="33"/>
      <c r="K14" s="30">
        <f t="shared" si="0"/>
        <v>0</v>
      </c>
      <c r="L14" s="25">
        <f t="shared" si="1"/>
        <v>0</v>
      </c>
    </row>
    <row r="15" spans="2:12">
      <c r="B15" s="25">
        <v>4</v>
      </c>
      <c r="C15" s="61"/>
      <c r="D15" s="62"/>
      <c r="E15" s="62"/>
      <c r="F15" s="62"/>
      <c r="G15" s="63"/>
      <c r="H15" s="32"/>
      <c r="I15" s="33"/>
      <c r="J15" s="33"/>
      <c r="K15" s="30">
        <f t="shared" si="0"/>
        <v>0</v>
      </c>
      <c r="L15" s="25">
        <f t="shared" si="1"/>
        <v>0</v>
      </c>
    </row>
    <row r="16" spans="2:12">
      <c r="B16" s="25">
        <v>5</v>
      </c>
      <c r="C16" s="61"/>
      <c r="D16" s="62"/>
      <c r="E16" s="62"/>
      <c r="F16" s="62"/>
      <c r="G16" s="63"/>
      <c r="H16" s="32"/>
      <c r="I16" s="33"/>
      <c r="J16" s="33"/>
      <c r="K16" s="30">
        <f t="shared" si="0"/>
        <v>0</v>
      </c>
      <c r="L16" s="25">
        <f t="shared" si="1"/>
        <v>0</v>
      </c>
    </row>
    <row r="17" spans="2:14">
      <c r="B17" s="25">
        <v>6</v>
      </c>
      <c r="C17" s="61"/>
      <c r="D17" s="62"/>
      <c r="E17" s="62"/>
      <c r="F17" s="62"/>
      <c r="G17" s="63"/>
      <c r="H17" s="32"/>
      <c r="I17" s="33"/>
      <c r="J17" s="33"/>
      <c r="K17" s="30">
        <f t="shared" si="0"/>
        <v>0</v>
      </c>
      <c r="L17" s="25">
        <f t="shared" si="1"/>
        <v>0</v>
      </c>
      <c r="N17" s="12"/>
    </row>
    <row r="18" spans="2:14">
      <c r="B18" s="25">
        <v>7</v>
      </c>
      <c r="C18" s="61"/>
      <c r="D18" s="62"/>
      <c r="E18" s="62"/>
      <c r="F18" s="62"/>
      <c r="G18" s="63"/>
      <c r="H18" s="32"/>
      <c r="I18" s="33"/>
      <c r="J18" s="33"/>
      <c r="K18" s="30">
        <f t="shared" si="0"/>
        <v>0</v>
      </c>
      <c r="L18" s="25">
        <f t="shared" si="1"/>
        <v>0</v>
      </c>
    </row>
    <row r="19" spans="2:14">
      <c r="B19" s="25">
        <v>8</v>
      </c>
      <c r="C19" s="61"/>
      <c r="D19" s="62"/>
      <c r="E19" s="62"/>
      <c r="F19" s="62"/>
      <c r="G19" s="63"/>
      <c r="H19" s="32"/>
      <c r="I19" s="33"/>
      <c r="J19" s="33"/>
      <c r="K19" s="30">
        <f t="shared" si="0"/>
        <v>0</v>
      </c>
      <c r="L19" s="25">
        <f t="shared" si="1"/>
        <v>0</v>
      </c>
    </row>
    <row r="20" spans="2:14">
      <c r="B20" s="25">
        <v>9</v>
      </c>
      <c r="C20" s="61"/>
      <c r="D20" s="62"/>
      <c r="E20" s="62"/>
      <c r="F20" s="62"/>
      <c r="G20" s="63"/>
      <c r="H20" s="32"/>
      <c r="I20" s="33"/>
      <c r="J20" s="33"/>
      <c r="K20" s="30">
        <f t="shared" si="0"/>
        <v>0</v>
      </c>
      <c r="L20" s="25">
        <f t="shared" si="1"/>
        <v>0</v>
      </c>
    </row>
    <row r="21" spans="2:14">
      <c r="B21" s="25">
        <v>10</v>
      </c>
      <c r="C21" s="61"/>
      <c r="D21" s="62"/>
      <c r="E21" s="62"/>
      <c r="F21" s="62"/>
      <c r="G21" s="63"/>
      <c r="H21" s="32"/>
      <c r="I21" s="33"/>
      <c r="J21" s="33"/>
      <c r="K21" s="30">
        <f t="shared" si="0"/>
        <v>0</v>
      </c>
      <c r="L21" s="25">
        <f t="shared" si="1"/>
        <v>0</v>
      </c>
    </row>
    <row r="22" spans="2:14">
      <c r="B22" s="25">
        <v>11</v>
      </c>
      <c r="C22" s="61"/>
      <c r="D22" s="62"/>
      <c r="E22" s="62"/>
      <c r="F22" s="62"/>
      <c r="G22" s="63"/>
      <c r="H22" s="32"/>
      <c r="I22" s="33"/>
      <c r="J22" s="33"/>
      <c r="K22" s="30">
        <f t="shared" si="0"/>
        <v>0</v>
      </c>
      <c r="L22" s="25">
        <f t="shared" si="1"/>
        <v>0</v>
      </c>
    </row>
    <row r="23" spans="2:14">
      <c r="B23" s="25">
        <v>12</v>
      </c>
      <c r="C23" s="61"/>
      <c r="D23" s="62"/>
      <c r="E23" s="62"/>
      <c r="F23" s="62"/>
      <c r="G23" s="63"/>
      <c r="H23" s="32"/>
      <c r="I23" s="33"/>
      <c r="J23" s="33"/>
      <c r="K23" s="30">
        <f t="shared" si="0"/>
        <v>0</v>
      </c>
      <c r="L23" s="25">
        <f t="shared" si="1"/>
        <v>0</v>
      </c>
    </row>
    <row r="24" spans="2:14">
      <c r="B24" s="25">
        <v>13</v>
      </c>
      <c r="C24" s="61"/>
      <c r="D24" s="62"/>
      <c r="E24" s="62"/>
      <c r="F24" s="62"/>
      <c r="G24" s="63"/>
      <c r="H24" s="32"/>
      <c r="I24" s="33"/>
      <c r="J24" s="33"/>
      <c r="K24" s="30">
        <f t="shared" si="0"/>
        <v>0</v>
      </c>
      <c r="L24" s="25">
        <f t="shared" si="1"/>
        <v>0</v>
      </c>
    </row>
    <row r="25" spans="2:14">
      <c r="B25" s="25">
        <v>14</v>
      </c>
      <c r="C25" s="61"/>
      <c r="D25" s="62"/>
      <c r="E25" s="62"/>
      <c r="F25" s="62"/>
      <c r="G25" s="63"/>
      <c r="H25" s="32"/>
      <c r="I25" s="33"/>
      <c r="J25" s="33"/>
      <c r="K25" s="30">
        <f t="shared" si="0"/>
        <v>0</v>
      </c>
      <c r="L25" s="25">
        <f t="shared" si="1"/>
        <v>0</v>
      </c>
    </row>
    <row r="26" spans="2:14">
      <c r="B26" s="25">
        <v>15</v>
      </c>
      <c r="C26" s="61"/>
      <c r="D26" s="62"/>
      <c r="E26" s="62"/>
      <c r="F26" s="62"/>
      <c r="G26" s="63"/>
      <c r="H26" s="32"/>
      <c r="I26" s="33"/>
      <c r="J26" s="33"/>
      <c r="K26" s="30">
        <f t="shared" si="0"/>
        <v>0</v>
      </c>
      <c r="L26" s="25">
        <f t="shared" si="1"/>
        <v>0</v>
      </c>
    </row>
    <row r="27" spans="2:14">
      <c r="B27" s="25">
        <v>16</v>
      </c>
      <c r="C27" s="61"/>
      <c r="D27" s="62"/>
      <c r="E27" s="62"/>
      <c r="F27" s="62"/>
      <c r="G27" s="63"/>
      <c r="H27" s="32"/>
      <c r="I27" s="33"/>
      <c r="J27" s="33"/>
      <c r="K27" s="30">
        <f t="shared" si="0"/>
        <v>0</v>
      </c>
      <c r="L27" s="25">
        <f t="shared" si="1"/>
        <v>0</v>
      </c>
    </row>
    <row r="28" spans="2:14">
      <c r="B28" s="25">
        <v>17</v>
      </c>
      <c r="C28" s="61"/>
      <c r="D28" s="62"/>
      <c r="E28" s="62"/>
      <c r="F28" s="62"/>
      <c r="G28" s="63"/>
      <c r="H28" s="32"/>
      <c r="I28" s="33"/>
      <c r="J28" s="33"/>
      <c r="K28" s="30">
        <f t="shared" si="0"/>
        <v>0</v>
      </c>
      <c r="L28" s="25">
        <f t="shared" si="1"/>
        <v>0</v>
      </c>
    </row>
    <row r="29" spans="2:14">
      <c r="B29" s="25">
        <v>18</v>
      </c>
      <c r="C29" s="61"/>
      <c r="D29" s="62"/>
      <c r="E29" s="62"/>
      <c r="F29" s="62"/>
      <c r="G29" s="63"/>
      <c r="H29" s="32"/>
      <c r="I29" s="33"/>
      <c r="J29" s="33"/>
      <c r="K29" s="30">
        <f t="shared" si="0"/>
        <v>0</v>
      </c>
      <c r="L29" s="25">
        <f t="shared" si="1"/>
        <v>0</v>
      </c>
    </row>
    <row r="30" spans="2:14">
      <c r="B30" s="38" t="s">
        <v>27</v>
      </c>
      <c r="C30" s="39"/>
      <c r="D30" s="39"/>
      <c r="E30" s="39"/>
      <c r="F30" s="39"/>
      <c r="G30" s="39"/>
      <c r="H30" s="39"/>
      <c r="I30" s="39"/>
      <c r="J30" s="39"/>
      <c r="K30" s="40"/>
      <c r="L30" s="31">
        <f>SUM(L12:L29)</f>
        <v>0</v>
      </c>
    </row>
    <row r="31" spans="2:14">
      <c r="B31" s="38" t="s">
        <v>25</v>
      </c>
      <c r="C31" s="39"/>
      <c r="D31" s="39"/>
      <c r="E31" s="39"/>
      <c r="F31" s="39"/>
      <c r="G31" s="39"/>
      <c r="H31" s="39"/>
      <c r="I31" s="39"/>
      <c r="J31" s="39"/>
      <c r="K31" s="40"/>
      <c r="L31" s="24">
        <f>IF(L30&gt;6,6,L30)</f>
        <v>0</v>
      </c>
    </row>
  </sheetData>
  <sheetProtection password="CF99" sheet="1" objects="1" scenarios="1"/>
  <mergeCells count="26">
    <mergeCell ref="C18:G18"/>
    <mergeCell ref="C10:G11"/>
    <mergeCell ref="C13:G13"/>
    <mergeCell ref="C14:G14"/>
    <mergeCell ref="C15:G15"/>
    <mergeCell ref="C16:G16"/>
    <mergeCell ref="C17:G17"/>
    <mergeCell ref="I10:J10"/>
    <mergeCell ref="L10:L11"/>
    <mergeCell ref="C12:G12"/>
    <mergeCell ref="K10:K11"/>
    <mergeCell ref="B10:B11"/>
    <mergeCell ref="H10:H11"/>
    <mergeCell ref="B31:K31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B30:K30"/>
    <mergeCell ref="C28:G28"/>
    <mergeCell ref="C29:G29"/>
  </mergeCells>
  <dataValidations count="1">
    <dataValidation type="decimal" operator="greaterThanOrEqual" allowBlank="1" showErrorMessage="1" errorTitle="Horas Semanais Mínimas" error="Só é permitido um mínimo de 20 horas semanais." promptTitle="Horas Semanais Mínimas" prompt="Só é permitodo no mínimo 20 horas semanais." sqref="H12:H29">
      <formula1>20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1"/>
  <sheetViews>
    <sheetView workbookViewId="0">
      <selection activeCell="B4" sqref="B4"/>
    </sheetView>
  </sheetViews>
  <sheetFormatPr defaultRowHeight="15"/>
  <cols>
    <col min="1" max="1" width="2.85546875" style="13" customWidth="1"/>
    <col min="2" max="2" width="5.28515625" style="13" customWidth="1"/>
    <col min="3" max="3" width="9.28515625" style="14" customWidth="1"/>
    <col min="4" max="6" width="9.140625" style="13"/>
    <col min="7" max="7" width="14.42578125" style="13" customWidth="1"/>
    <col min="8" max="8" width="9.85546875" style="13" customWidth="1"/>
    <col min="9" max="10" width="10.7109375" style="13" bestFit="1" customWidth="1"/>
    <col min="11" max="16384" width="9.140625" style="13"/>
  </cols>
  <sheetData>
    <row r="1" spans="2:12">
      <c r="B1" s="12" t="s">
        <v>0</v>
      </c>
    </row>
    <row r="2" spans="2:12">
      <c r="B2" s="12" t="s">
        <v>1</v>
      </c>
    </row>
    <row r="3" spans="2:12">
      <c r="B3" s="12" t="s">
        <v>56</v>
      </c>
    </row>
    <row r="4" spans="2:12">
      <c r="B4" s="14"/>
    </row>
    <row r="5" spans="2:12">
      <c r="B5" s="12" t="s">
        <v>2</v>
      </c>
      <c r="F5" s="13" t="s">
        <v>3</v>
      </c>
    </row>
    <row r="6" spans="2:12">
      <c r="B6" s="12" t="s">
        <v>51</v>
      </c>
      <c r="D6" s="13">
        <f>'Dados do Aluno'!B8</f>
        <v>0</v>
      </c>
      <c r="I6" s="12" t="s">
        <v>46</v>
      </c>
      <c r="J6" s="35">
        <f>'Dados do Aluno'!B7</f>
        <v>0</v>
      </c>
    </row>
    <row r="7" spans="2:12">
      <c r="B7" s="12"/>
    </row>
    <row r="8" spans="2:12">
      <c r="B8" s="29" t="s">
        <v>29</v>
      </c>
      <c r="I8" s="13" t="s">
        <v>30</v>
      </c>
    </row>
    <row r="10" spans="2:12" ht="15" customHeight="1">
      <c r="B10" s="37" t="s">
        <v>24</v>
      </c>
      <c r="C10" s="37" t="s">
        <v>14</v>
      </c>
      <c r="D10" s="37"/>
      <c r="E10" s="37"/>
      <c r="F10" s="37"/>
      <c r="G10" s="37"/>
      <c r="H10" s="69" t="s">
        <v>4</v>
      </c>
      <c r="I10" s="64" t="s">
        <v>28</v>
      </c>
      <c r="J10" s="64"/>
      <c r="K10" s="67" t="s">
        <v>15</v>
      </c>
      <c r="L10" s="65" t="s">
        <v>7</v>
      </c>
    </row>
    <row r="11" spans="2:12">
      <c r="B11" s="37"/>
      <c r="C11" s="37"/>
      <c r="D11" s="37"/>
      <c r="E11" s="37"/>
      <c r="F11" s="37"/>
      <c r="G11" s="37"/>
      <c r="H11" s="69"/>
      <c r="I11" s="24" t="s">
        <v>5</v>
      </c>
      <c r="J11" s="24" t="s">
        <v>6</v>
      </c>
      <c r="K11" s="68"/>
      <c r="L11" s="66"/>
    </row>
    <row r="12" spans="2:12">
      <c r="B12" s="25">
        <v>1</v>
      </c>
      <c r="C12" s="71"/>
      <c r="D12" s="70"/>
      <c r="E12" s="70"/>
      <c r="F12" s="70"/>
      <c r="G12" s="70"/>
      <c r="H12" s="32"/>
      <c r="I12" s="33"/>
      <c r="J12" s="33"/>
      <c r="K12" s="30">
        <f>(J12-I12)/30</f>
        <v>0</v>
      </c>
      <c r="L12" s="25">
        <f>IF(H12&gt;=20,IF(K12&gt;=6,IF(K12&gt;=12,IF(K12&gt;=18,IF(K12&gt;=24,6,6),4),2),0),0)</f>
        <v>0</v>
      </c>
    </row>
    <row r="13" spans="2:12">
      <c r="B13" s="25">
        <v>2</v>
      </c>
      <c r="C13" s="70"/>
      <c r="D13" s="70"/>
      <c r="E13" s="70"/>
      <c r="F13" s="70"/>
      <c r="G13" s="70"/>
      <c r="H13" s="32"/>
      <c r="I13" s="33"/>
      <c r="J13" s="33"/>
      <c r="K13" s="30">
        <f t="shared" ref="K13:K29" si="0">(J13-I13)/30</f>
        <v>0</v>
      </c>
      <c r="L13" s="25">
        <f t="shared" ref="L13:L29" si="1">IF(H13&gt;=20,IF(K13&gt;=6,IF(K13&gt;=12,IF(K13&gt;=18,IF(K13&gt;=24,6,6),4),2),0),0)</f>
        <v>0</v>
      </c>
    </row>
    <row r="14" spans="2:12">
      <c r="B14" s="25">
        <v>3</v>
      </c>
      <c r="C14" s="70"/>
      <c r="D14" s="70"/>
      <c r="E14" s="70"/>
      <c r="F14" s="70"/>
      <c r="G14" s="70"/>
      <c r="H14" s="32"/>
      <c r="I14" s="33"/>
      <c r="J14" s="33"/>
      <c r="K14" s="30">
        <f t="shared" si="0"/>
        <v>0</v>
      </c>
      <c r="L14" s="25">
        <f t="shared" si="1"/>
        <v>0</v>
      </c>
    </row>
    <row r="15" spans="2:12">
      <c r="B15" s="25">
        <v>4</v>
      </c>
      <c r="C15" s="70"/>
      <c r="D15" s="70"/>
      <c r="E15" s="70"/>
      <c r="F15" s="70"/>
      <c r="G15" s="70"/>
      <c r="H15" s="32"/>
      <c r="I15" s="33"/>
      <c r="J15" s="33"/>
      <c r="K15" s="30">
        <f t="shared" si="0"/>
        <v>0</v>
      </c>
      <c r="L15" s="25">
        <f t="shared" si="1"/>
        <v>0</v>
      </c>
    </row>
    <row r="16" spans="2:12">
      <c r="B16" s="25">
        <v>5</v>
      </c>
      <c r="C16" s="70"/>
      <c r="D16" s="70"/>
      <c r="E16" s="70"/>
      <c r="F16" s="70"/>
      <c r="G16" s="70"/>
      <c r="H16" s="32"/>
      <c r="I16" s="33"/>
      <c r="J16" s="33"/>
      <c r="K16" s="30">
        <f t="shared" si="0"/>
        <v>0</v>
      </c>
      <c r="L16" s="25">
        <f t="shared" si="1"/>
        <v>0</v>
      </c>
    </row>
    <row r="17" spans="2:14">
      <c r="B17" s="25">
        <v>6</v>
      </c>
      <c r="C17" s="70"/>
      <c r="D17" s="70"/>
      <c r="E17" s="70"/>
      <c r="F17" s="70"/>
      <c r="G17" s="70"/>
      <c r="H17" s="32"/>
      <c r="I17" s="33"/>
      <c r="J17" s="33"/>
      <c r="K17" s="30">
        <f t="shared" si="0"/>
        <v>0</v>
      </c>
      <c r="L17" s="25">
        <f t="shared" si="1"/>
        <v>0</v>
      </c>
      <c r="N17" s="12"/>
    </row>
    <row r="18" spans="2:14">
      <c r="B18" s="25">
        <v>7</v>
      </c>
      <c r="C18" s="70"/>
      <c r="D18" s="70"/>
      <c r="E18" s="70"/>
      <c r="F18" s="70"/>
      <c r="G18" s="70"/>
      <c r="H18" s="32"/>
      <c r="I18" s="33"/>
      <c r="J18" s="33"/>
      <c r="K18" s="30">
        <f t="shared" si="0"/>
        <v>0</v>
      </c>
      <c r="L18" s="25">
        <f t="shared" si="1"/>
        <v>0</v>
      </c>
    </row>
    <row r="19" spans="2:14">
      <c r="B19" s="25">
        <v>8</v>
      </c>
      <c r="C19" s="70"/>
      <c r="D19" s="70"/>
      <c r="E19" s="70"/>
      <c r="F19" s="70"/>
      <c r="G19" s="70"/>
      <c r="H19" s="32"/>
      <c r="I19" s="33"/>
      <c r="J19" s="33"/>
      <c r="K19" s="30">
        <f t="shared" si="0"/>
        <v>0</v>
      </c>
      <c r="L19" s="25">
        <f t="shared" si="1"/>
        <v>0</v>
      </c>
    </row>
    <row r="20" spans="2:14">
      <c r="B20" s="25">
        <v>9</v>
      </c>
      <c r="C20" s="70"/>
      <c r="D20" s="70"/>
      <c r="E20" s="70"/>
      <c r="F20" s="70"/>
      <c r="G20" s="70"/>
      <c r="H20" s="32"/>
      <c r="I20" s="33"/>
      <c r="J20" s="33"/>
      <c r="K20" s="30">
        <f t="shared" si="0"/>
        <v>0</v>
      </c>
      <c r="L20" s="25">
        <f t="shared" si="1"/>
        <v>0</v>
      </c>
    </row>
    <row r="21" spans="2:14">
      <c r="B21" s="25">
        <v>10</v>
      </c>
      <c r="C21" s="70"/>
      <c r="D21" s="70"/>
      <c r="E21" s="70"/>
      <c r="F21" s="70"/>
      <c r="G21" s="70"/>
      <c r="H21" s="32"/>
      <c r="I21" s="33"/>
      <c r="J21" s="33"/>
      <c r="K21" s="30">
        <f t="shared" si="0"/>
        <v>0</v>
      </c>
      <c r="L21" s="25">
        <f t="shared" si="1"/>
        <v>0</v>
      </c>
    </row>
    <row r="22" spans="2:14">
      <c r="B22" s="25">
        <v>11</v>
      </c>
      <c r="C22" s="70"/>
      <c r="D22" s="70"/>
      <c r="E22" s="70"/>
      <c r="F22" s="70"/>
      <c r="G22" s="70"/>
      <c r="H22" s="32"/>
      <c r="I22" s="33"/>
      <c r="J22" s="33"/>
      <c r="K22" s="30">
        <f t="shared" si="0"/>
        <v>0</v>
      </c>
      <c r="L22" s="25">
        <f t="shared" si="1"/>
        <v>0</v>
      </c>
    </row>
    <row r="23" spans="2:14">
      <c r="B23" s="25">
        <v>12</v>
      </c>
      <c r="C23" s="70"/>
      <c r="D23" s="70"/>
      <c r="E23" s="70"/>
      <c r="F23" s="70"/>
      <c r="G23" s="70"/>
      <c r="H23" s="32"/>
      <c r="I23" s="33"/>
      <c r="J23" s="33"/>
      <c r="K23" s="30">
        <f t="shared" si="0"/>
        <v>0</v>
      </c>
      <c r="L23" s="25">
        <f t="shared" si="1"/>
        <v>0</v>
      </c>
    </row>
    <row r="24" spans="2:14">
      <c r="B24" s="25">
        <v>13</v>
      </c>
      <c r="C24" s="70"/>
      <c r="D24" s="70"/>
      <c r="E24" s="70"/>
      <c r="F24" s="70"/>
      <c r="G24" s="70"/>
      <c r="H24" s="32"/>
      <c r="I24" s="33"/>
      <c r="J24" s="33"/>
      <c r="K24" s="30">
        <f t="shared" si="0"/>
        <v>0</v>
      </c>
      <c r="L24" s="25">
        <f t="shared" si="1"/>
        <v>0</v>
      </c>
    </row>
    <row r="25" spans="2:14">
      <c r="B25" s="25">
        <v>14</v>
      </c>
      <c r="C25" s="70"/>
      <c r="D25" s="70"/>
      <c r="E25" s="70"/>
      <c r="F25" s="70"/>
      <c r="G25" s="70"/>
      <c r="H25" s="32"/>
      <c r="I25" s="33"/>
      <c r="J25" s="33"/>
      <c r="K25" s="30">
        <f t="shared" si="0"/>
        <v>0</v>
      </c>
      <c r="L25" s="25">
        <f t="shared" si="1"/>
        <v>0</v>
      </c>
    </row>
    <row r="26" spans="2:14">
      <c r="B26" s="25">
        <v>15</v>
      </c>
      <c r="C26" s="70"/>
      <c r="D26" s="70"/>
      <c r="E26" s="70"/>
      <c r="F26" s="70"/>
      <c r="G26" s="70"/>
      <c r="H26" s="32"/>
      <c r="I26" s="33"/>
      <c r="J26" s="33"/>
      <c r="K26" s="30">
        <f t="shared" si="0"/>
        <v>0</v>
      </c>
      <c r="L26" s="25">
        <f t="shared" si="1"/>
        <v>0</v>
      </c>
    </row>
    <row r="27" spans="2:14">
      <c r="B27" s="25">
        <v>16</v>
      </c>
      <c r="C27" s="70"/>
      <c r="D27" s="70"/>
      <c r="E27" s="70"/>
      <c r="F27" s="70"/>
      <c r="G27" s="70"/>
      <c r="H27" s="32"/>
      <c r="I27" s="33"/>
      <c r="J27" s="33"/>
      <c r="K27" s="30">
        <f t="shared" si="0"/>
        <v>0</v>
      </c>
      <c r="L27" s="25">
        <f t="shared" si="1"/>
        <v>0</v>
      </c>
    </row>
    <row r="28" spans="2:14">
      <c r="B28" s="25">
        <v>17</v>
      </c>
      <c r="C28" s="70"/>
      <c r="D28" s="70"/>
      <c r="E28" s="70"/>
      <c r="F28" s="70"/>
      <c r="G28" s="70"/>
      <c r="H28" s="32"/>
      <c r="I28" s="33"/>
      <c r="J28" s="33"/>
      <c r="K28" s="30">
        <f t="shared" si="0"/>
        <v>0</v>
      </c>
      <c r="L28" s="25">
        <f t="shared" si="1"/>
        <v>0</v>
      </c>
    </row>
    <row r="29" spans="2:14">
      <c r="B29" s="25">
        <v>18</v>
      </c>
      <c r="C29" s="70"/>
      <c r="D29" s="70"/>
      <c r="E29" s="70"/>
      <c r="F29" s="70"/>
      <c r="G29" s="70"/>
      <c r="H29" s="32"/>
      <c r="I29" s="33"/>
      <c r="J29" s="33"/>
      <c r="K29" s="30">
        <f t="shared" si="0"/>
        <v>0</v>
      </c>
      <c r="L29" s="25">
        <f t="shared" si="1"/>
        <v>0</v>
      </c>
    </row>
    <row r="30" spans="2:14">
      <c r="B30" s="38" t="s">
        <v>27</v>
      </c>
      <c r="C30" s="39"/>
      <c r="D30" s="39"/>
      <c r="E30" s="39"/>
      <c r="F30" s="39"/>
      <c r="G30" s="39"/>
      <c r="H30" s="39"/>
      <c r="I30" s="39"/>
      <c r="J30" s="39"/>
      <c r="K30" s="40"/>
      <c r="L30" s="31">
        <f>SUM(L12:L29)</f>
        <v>0</v>
      </c>
    </row>
    <row r="31" spans="2:14">
      <c r="B31" s="38" t="s">
        <v>25</v>
      </c>
      <c r="C31" s="39"/>
      <c r="D31" s="39"/>
      <c r="E31" s="39"/>
      <c r="F31" s="39"/>
      <c r="G31" s="39"/>
      <c r="H31" s="39"/>
      <c r="I31" s="39"/>
      <c r="J31" s="39"/>
      <c r="K31" s="40"/>
      <c r="L31" s="24">
        <f>IF(L30&gt;6,6,L30)</f>
        <v>0</v>
      </c>
    </row>
  </sheetData>
  <sheetProtection password="CF99" sheet="1" objects="1" scenarios="1"/>
  <mergeCells count="26">
    <mergeCell ref="B10:B11"/>
    <mergeCell ref="C10:G11"/>
    <mergeCell ref="H10:H11"/>
    <mergeCell ref="I10:J10"/>
    <mergeCell ref="K10:K11"/>
    <mergeCell ref="C17:G17"/>
    <mergeCell ref="C18:G18"/>
    <mergeCell ref="C19:G19"/>
    <mergeCell ref="C20:G20"/>
    <mergeCell ref="L10:L11"/>
    <mergeCell ref="C12:G12"/>
    <mergeCell ref="C13:G13"/>
    <mergeCell ref="C14:G14"/>
    <mergeCell ref="C15:G15"/>
    <mergeCell ref="C16:G16"/>
    <mergeCell ref="C21:G21"/>
    <mergeCell ref="C22:G22"/>
    <mergeCell ref="B30:K30"/>
    <mergeCell ref="B31:K31"/>
    <mergeCell ref="C24:G24"/>
    <mergeCell ref="C25:G25"/>
    <mergeCell ref="C26:G26"/>
    <mergeCell ref="C27:G27"/>
    <mergeCell ref="C28:G28"/>
    <mergeCell ref="C29:G29"/>
    <mergeCell ref="C23:G23"/>
  </mergeCells>
  <dataValidations count="1">
    <dataValidation type="decimal" operator="greaterThanOrEqual" allowBlank="1" showErrorMessage="1" errorTitle="Horas Semanais Mínimas" error="Só é permitido um mínimo de 20 horas semanais." promptTitle="Horas Semanais Mínimas" prompt="Só é permitodo no mínimo 20 horas semanais." sqref="H12:H29">
      <formula1>20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7"/>
  <sheetViews>
    <sheetView workbookViewId="0">
      <selection activeCell="F3" sqref="F3"/>
    </sheetView>
  </sheetViews>
  <sheetFormatPr defaultRowHeight="15"/>
  <cols>
    <col min="1" max="1" width="2.85546875" style="13" customWidth="1"/>
    <col min="2" max="2" width="5.28515625" style="13" customWidth="1"/>
    <col min="3" max="16384" width="9.140625" style="13"/>
  </cols>
  <sheetData>
    <row r="1" spans="2:11">
      <c r="B1" s="12" t="s">
        <v>0</v>
      </c>
    </row>
    <row r="2" spans="2:11">
      <c r="B2" s="12" t="s">
        <v>1</v>
      </c>
    </row>
    <row r="3" spans="2:11">
      <c r="B3" s="12" t="s">
        <v>56</v>
      </c>
    </row>
    <row r="4" spans="2:11">
      <c r="B4" s="14"/>
    </row>
    <row r="5" spans="2:11">
      <c r="B5" s="12" t="s">
        <v>2</v>
      </c>
      <c r="F5" s="13" t="s">
        <v>3</v>
      </c>
    </row>
    <row r="6" spans="2:11">
      <c r="B6" s="12" t="s">
        <v>51</v>
      </c>
      <c r="D6" s="13">
        <f>'Dados do Aluno'!B8</f>
        <v>0</v>
      </c>
      <c r="I6" s="12" t="s">
        <v>46</v>
      </c>
      <c r="J6" s="35">
        <f>'Dados do Aluno'!B7</f>
        <v>0</v>
      </c>
    </row>
    <row r="8" spans="2:11">
      <c r="B8" s="12" t="s">
        <v>31</v>
      </c>
    </row>
    <row r="10" spans="2:11">
      <c r="B10" s="24" t="s">
        <v>24</v>
      </c>
      <c r="C10" s="37" t="s">
        <v>35</v>
      </c>
      <c r="D10" s="37"/>
      <c r="E10" s="37"/>
      <c r="F10" s="37"/>
      <c r="G10" s="37"/>
      <c r="H10" s="37"/>
      <c r="I10" s="37"/>
      <c r="J10" s="24" t="s">
        <v>32</v>
      </c>
      <c r="K10" s="24" t="s">
        <v>7</v>
      </c>
    </row>
    <row r="11" spans="2:11">
      <c r="B11" s="25">
        <v>1</v>
      </c>
      <c r="C11" s="77"/>
      <c r="D11" s="78"/>
      <c r="E11" s="78"/>
      <c r="F11" s="78"/>
      <c r="G11" s="78"/>
      <c r="H11" s="78"/>
      <c r="I11" s="79"/>
      <c r="J11" s="32" t="s">
        <v>33</v>
      </c>
      <c r="K11" s="25">
        <f>IF(J11="Escolha",0,IF(J11="A",8,4))</f>
        <v>0</v>
      </c>
    </row>
    <row r="12" spans="2:11">
      <c r="B12" s="25">
        <v>2</v>
      </c>
      <c r="C12" s="77"/>
      <c r="D12" s="78"/>
      <c r="E12" s="78"/>
      <c r="F12" s="78"/>
      <c r="G12" s="78"/>
      <c r="H12" s="78"/>
      <c r="I12" s="79"/>
      <c r="J12" s="32" t="s">
        <v>33</v>
      </c>
      <c r="K12" s="25">
        <f>IF(J12="Escolha",0,IF(J12="A",8,4))</f>
        <v>0</v>
      </c>
    </row>
    <row r="13" spans="2:11">
      <c r="B13" s="25">
        <v>3</v>
      </c>
      <c r="C13" s="77"/>
      <c r="D13" s="78"/>
      <c r="E13" s="78"/>
      <c r="F13" s="78"/>
      <c r="G13" s="78"/>
      <c r="H13" s="78"/>
      <c r="I13" s="79"/>
      <c r="J13" s="32" t="s">
        <v>33</v>
      </c>
      <c r="K13" s="25">
        <f>IF(J13="Escolha",0,IF(J13="A",8,4))</f>
        <v>0</v>
      </c>
    </row>
    <row r="14" spans="2:11">
      <c r="B14" s="25">
        <v>4</v>
      </c>
      <c r="C14" s="77"/>
      <c r="D14" s="78"/>
      <c r="E14" s="78"/>
      <c r="F14" s="78"/>
      <c r="G14" s="78"/>
      <c r="H14" s="78"/>
      <c r="I14" s="79"/>
      <c r="J14" s="32" t="s">
        <v>33</v>
      </c>
      <c r="K14" s="25">
        <f>IF(J14="Escolha",0,IF(J14="A",8,4))</f>
        <v>0</v>
      </c>
    </row>
    <row r="15" spans="2:11">
      <c r="B15" s="25">
        <v>5</v>
      </c>
      <c r="C15" s="77"/>
      <c r="D15" s="78"/>
      <c r="E15" s="78"/>
      <c r="F15" s="78"/>
      <c r="G15" s="78"/>
      <c r="H15" s="78"/>
      <c r="I15" s="79"/>
      <c r="J15" s="32" t="s">
        <v>33</v>
      </c>
      <c r="K15" s="25">
        <f>IF(J15="Escolha",0,IF(J15="A",8,4))</f>
        <v>0</v>
      </c>
    </row>
    <row r="16" spans="2:11">
      <c r="B16" s="72" t="s">
        <v>34</v>
      </c>
      <c r="C16" s="72"/>
      <c r="D16" s="72"/>
      <c r="E16" s="72"/>
      <c r="F16" s="72"/>
      <c r="G16" s="72"/>
      <c r="H16" s="72"/>
      <c r="I16" s="72"/>
      <c r="J16" s="72"/>
      <c r="K16" s="24">
        <f>SUM(K11:K15)</f>
        <v>0</v>
      </c>
    </row>
    <row r="18" spans="2:11">
      <c r="B18" s="24" t="s">
        <v>24</v>
      </c>
      <c r="C18" s="37" t="s">
        <v>36</v>
      </c>
      <c r="D18" s="37"/>
      <c r="E18" s="37"/>
      <c r="F18" s="37"/>
      <c r="G18" s="37"/>
      <c r="H18" s="37"/>
      <c r="I18" s="37"/>
      <c r="J18" s="24" t="s">
        <v>37</v>
      </c>
      <c r="K18" s="24" t="s">
        <v>7</v>
      </c>
    </row>
    <row r="19" spans="2:11">
      <c r="B19" s="25">
        <v>1</v>
      </c>
      <c r="C19" s="71"/>
      <c r="D19" s="71"/>
      <c r="E19" s="71"/>
      <c r="F19" s="71"/>
      <c r="G19" s="71"/>
      <c r="H19" s="71"/>
      <c r="I19" s="71"/>
      <c r="J19" s="32" t="s">
        <v>33</v>
      </c>
      <c r="K19" s="25">
        <f>IF(J19="Escolha",0,IF(J19="Intern.",3,2))</f>
        <v>0</v>
      </c>
    </row>
    <row r="20" spans="2:11">
      <c r="B20" s="25">
        <v>2</v>
      </c>
      <c r="C20" s="71"/>
      <c r="D20" s="71"/>
      <c r="E20" s="71"/>
      <c r="F20" s="71"/>
      <c r="G20" s="71"/>
      <c r="H20" s="71"/>
      <c r="I20" s="71"/>
      <c r="J20" s="32" t="s">
        <v>33</v>
      </c>
      <c r="K20" s="25">
        <f>IF(J20="Escolha",0,IF(J20="Intern.",3,2))</f>
        <v>0</v>
      </c>
    </row>
    <row r="21" spans="2:11">
      <c r="B21" s="25">
        <v>3</v>
      </c>
      <c r="C21" s="71"/>
      <c r="D21" s="71"/>
      <c r="E21" s="71"/>
      <c r="F21" s="71"/>
      <c r="G21" s="71"/>
      <c r="H21" s="71"/>
      <c r="I21" s="71"/>
      <c r="J21" s="32" t="s">
        <v>33</v>
      </c>
      <c r="K21" s="25">
        <f>IF(J21="Escolha",0,IF(J21="Intern.",3,2))</f>
        <v>0</v>
      </c>
    </row>
    <row r="22" spans="2:11">
      <c r="B22" s="25">
        <v>4</v>
      </c>
      <c r="C22" s="71"/>
      <c r="D22" s="71"/>
      <c r="E22" s="71"/>
      <c r="F22" s="71"/>
      <c r="G22" s="71"/>
      <c r="H22" s="71"/>
      <c r="I22" s="71"/>
      <c r="J22" s="32" t="s">
        <v>33</v>
      </c>
      <c r="K22" s="25">
        <f>IF(J22="Escolha",0,IF(J22="Intern.",3,2))</f>
        <v>0</v>
      </c>
    </row>
    <row r="23" spans="2:11">
      <c r="B23" s="25">
        <v>5</v>
      </c>
      <c r="C23" s="71"/>
      <c r="D23" s="71"/>
      <c r="E23" s="71"/>
      <c r="F23" s="71"/>
      <c r="G23" s="71"/>
      <c r="H23" s="71"/>
      <c r="I23" s="71"/>
      <c r="J23" s="32" t="s">
        <v>33</v>
      </c>
      <c r="K23" s="25">
        <f>IF(J23="Escolha",0,IF(J23="Intern.",3,2))</f>
        <v>0</v>
      </c>
    </row>
    <row r="24" spans="2:11">
      <c r="B24" s="72" t="s">
        <v>38</v>
      </c>
      <c r="C24" s="72"/>
      <c r="D24" s="72"/>
      <c r="E24" s="72"/>
      <c r="F24" s="72"/>
      <c r="G24" s="72"/>
      <c r="H24" s="72"/>
      <c r="I24" s="72"/>
      <c r="J24" s="72"/>
      <c r="K24" s="24">
        <f>SUM(K19:K23)</f>
        <v>0</v>
      </c>
    </row>
    <row r="26" spans="2:11">
      <c r="B26" s="24" t="s">
        <v>24</v>
      </c>
      <c r="C26" s="53" t="s">
        <v>39</v>
      </c>
      <c r="D26" s="54"/>
      <c r="E26" s="54"/>
      <c r="F26" s="54"/>
      <c r="G26" s="54"/>
      <c r="H26" s="54"/>
      <c r="I26" s="54"/>
      <c r="J26" s="55"/>
      <c r="K26" s="24" t="s">
        <v>7</v>
      </c>
    </row>
    <row r="27" spans="2:11">
      <c r="B27" s="25">
        <v>1</v>
      </c>
      <c r="C27" s="74"/>
      <c r="D27" s="75"/>
      <c r="E27" s="75"/>
      <c r="F27" s="75"/>
      <c r="G27" s="75"/>
      <c r="H27" s="75"/>
      <c r="I27" s="75"/>
      <c r="J27" s="76"/>
      <c r="K27" s="24">
        <f>IF(ISTEXT(C27),1,0)</f>
        <v>0</v>
      </c>
    </row>
    <row r="29" spans="2:11">
      <c r="B29" s="24" t="s">
        <v>24</v>
      </c>
      <c r="C29" s="37" t="s">
        <v>40</v>
      </c>
      <c r="D29" s="37"/>
      <c r="E29" s="37"/>
      <c r="F29" s="37"/>
      <c r="G29" s="37"/>
      <c r="H29" s="37"/>
      <c r="I29" s="37"/>
      <c r="J29" s="24" t="s">
        <v>37</v>
      </c>
      <c r="K29" s="24" t="s">
        <v>7</v>
      </c>
    </row>
    <row r="30" spans="2:11">
      <c r="B30" s="25">
        <v>1</v>
      </c>
      <c r="C30" s="71"/>
      <c r="D30" s="71"/>
      <c r="E30" s="71"/>
      <c r="F30" s="71"/>
      <c r="G30" s="71"/>
      <c r="H30" s="71"/>
      <c r="I30" s="71"/>
      <c r="J30" s="32" t="s">
        <v>33</v>
      </c>
      <c r="K30" s="25">
        <f>IF(J30="Escolha",0,IF(J30="Patente",6,4))</f>
        <v>0</v>
      </c>
    </row>
    <row r="31" spans="2:11">
      <c r="B31" s="25">
        <v>2</v>
      </c>
      <c r="C31" s="71"/>
      <c r="D31" s="71"/>
      <c r="E31" s="71"/>
      <c r="F31" s="71"/>
      <c r="G31" s="71"/>
      <c r="H31" s="71"/>
      <c r="I31" s="71"/>
      <c r="J31" s="32" t="s">
        <v>33</v>
      </c>
      <c r="K31" s="25">
        <f>IF(J31="Escolha",0,IF(J31="Patente",6,4))</f>
        <v>0</v>
      </c>
    </row>
    <row r="32" spans="2:11">
      <c r="B32" s="25">
        <v>3</v>
      </c>
      <c r="C32" s="71"/>
      <c r="D32" s="71"/>
      <c r="E32" s="71"/>
      <c r="F32" s="71"/>
      <c r="G32" s="71"/>
      <c r="H32" s="71"/>
      <c r="I32" s="71"/>
      <c r="J32" s="32" t="s">
        <v>33</v>
      </c>
      <c r="K32" s="25">
        <f>IF(J32="Escolha",0,IF(J32="Patente",6,4))</f>
        <v>0</v>
      </c>
    </row>
    <row r="33" spans="2:11">
      <c r="B33" s="25">
        <v>4</v>
      </c>
      <c r="C33" s="71"/>
      <c r="D33" s="71"/>
      <c r="E33" s="71"/>
      <c r="F33" s="71"/>
      <c r="G33" s="71"/>
      <c r="H33" s="71"/>
      <c r="I33" s="71"/>
      <c r="J33" s="32" t="s">
        <v>33</v>
      </c>
      <c r="K33" s="25">
        <f>IF(J33="Escolha",0,IF(J33="Patente",6,4))</f>
        <v>0</v>
      </c>
    </row>
    <row r="34" spans="2:11">
      <c r="B34" s="25">
        <v>5</v>
      </c>
      <c r="C34" s="71"/>
      <c r="D34" s="71"/>
      <c r="E34" s="71"/>
      <c r="F34" s="71"/>
      <c r="G34" s="71"/>
      <c r="H34" s="71"/>
      <c r="I34" s="71"/>
      <c r="J34" s="32" t="s">
        <v>33</v>
      </c>
      <c r="K34" s="25">
        <f>IF(J34="Escolha",0,IF(J34="Patente",6,4))</f>
        <v>0</v>
      </c>
    </row>
    <row r="35" spans="2:11">
      <c r="B35" s="72" t="s">
        <v>38</v>
      </c>
      <c r="C35" s="72"/>
      <c r="D35" s="72"/>
      <c r="E35" s="72"/>
      <c r="F35" s="72"/>
      <c r="G35" s="72"/>
      <c r="H35" s="72"/>
      <c r="I35" s="72"/>
      <c r="J35" s="72"/>
      <c r="K35" s="24">
        <f>SUM(K30:K34)</f>
        <v>0</v>
      </c>
    </row>
    <row r="37" spans="2:11">
      <c r="B37" s="73" t="s">
        <v>22</v>
      </c>
      <c r="C37" s="73"/>
      <c r="D37" s="73"/>
      <c r="E37" s="73"/>
      <c r="F37" s="73"/>
      <c r="G37" s="73"/>
      <c r="H37" s="73"/>
      <c r="I37" s="73"/>
      <c r="J37" s="73"/>
      <c r="K37" s="24">
        <f>K16+K24+K27+K35</f>
        <v>0</v>
      </c>
    </row>
  </sheetData>
  <sheetProtection password="CF99" sheet="1" objects="1" scenarios="1"/>
  <mergeCells count="24">
    <mergeCell ref="C10:I10"/>
    <mergeCell ref="B16:J16"/>
    <mergeCell ref="C18:I18"/>
    <mergeCell ref="B24:J24"/>
    <mergeCell ref="C11:I11"/>
    <mergeCell ref="C12:I12"/>
    <mergeCell ref="C13:I13"/>
    <mergeCell ref="C14:I14"/>
    <mergeCell ref="C15:I15"/>
    <mergeCell ref="C19:I19"/>
    <mergeCell ref="C26:J26"/>
    <mergeCell ref="C27:J27"/>
    <mergeCell ref="C32:I32"/>
    <mergeCell ref="C20:I20"/>
    <mergeCell ref="C21:I21"/>
    <mergeCell ref="C22:I22"/>
    <mergeCell ref="C23:I23"/>
    <mergeCell ref="C33:I33"/>
    <mergeCell ref="C34:I34"/>
    <mergeCell ref="B35:J35"/>
    <mergeCell ref="B37:J37"/>
    <mergeCell ref="C29:I29"/>
    <mergeCell ref="C30:I30"/>
    <mergeCell ref="C31:I31"/>
  </mergeCells>
  <dataValidations count="3">
    <dataValidation type="list" allowBlank="1" showInputMessage="1" showErrorMessage="1" sqref="J11:J15">
      <formula1>"Escolha,A,B"</formula1>
    </dataValidation>
    <dataValidation type="list" allowBlank="1" showInputMessage="1" showErrorMessage="1" sqref="J30:J34">
      <formula1>"Escolha,Patente,Software"</formula1>
    </dataValidation>
    <dataValidation type="list" allowBlank="1" showInputMessage="1" showErrorMessage="1" sqref="J19:J23">
      <formula1>"Escolha,Nac.,Intern."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5"/>
  <sheetViews>
    <sheetView topLeftCell="B1" workbookViewId="0">
      <selection activeCell="B4" sqref="B4"/>
    </sheetView>
  </sheetViews>
  <sheetFormatPr defaultRowHeight="15"/>
  <cols>
    <col min="1" max="1" width="3.42578125" customWidth="1"/>
    <col min="2" max="2" width="7.140625" customWidth="1"/>
    <col min="7" max="7" width="8.85546875" customWidth="1"/>
    <col min="10" max="10" width="12.85546875" customWidth="1"/>
  </cols>
  <sheetData>
    <row r="1" spans="2:10">
      <c r="B1" s="1" t="s">
        <v>0</v>
      </c>
    </row>
    <row r="2" spans="2:10">
      <c r="B2" s="1" t="s">
        <v>1</v>
      </c>
    </row>
    <row r="3" spans="2:10">
      <c r="B3" s="1" t="s">
        <v>56</v>
      </c>
    </row>
    <row r="4" spans="2:10">
      <c r="B4" s="2"/>
    </row>
    <row r="5" spans="2:10">
      <c r="B5" s="1" t="s">
        <v>2</v>
      </c>
    </row>
    <row r="6" spans="2:10">
      <c r="B6" s="1" t="s">
        <v>51</v>
      </c>
      <c r="C6">
        <f>'Dados do Aluno'!B8</f>
        <v>0</v>
      </c>
      <c r="H6" s="1" t="s">
        <v>46</v>
      </c>
      <c r="I6" s="34">
        <f>'Dados do Aluno'!B7</f>
        <v>0</v>
      </c>
    </row>
    <row r="8" spans="2:10">
      <c r="B8" s="3" t="s">
        <v>24</v>
      </c>
      <c r="C8" s="86" t="s">
        <v>52</v>
      </c>
      <c r="D8" s="86"/>
      <c r="E8" s="86"/>
      <c r="F8" s="86"/>
      <c r="G8" s="86"/>
      <c r="H8" s="87" t="s">
        <v>53</v>
      </c>
      <c r="I8" s="87"/>
      <c r="J8" s="87"/>
    </row>
    <row r="9" spans="2:10" ht="45" customHeight="1">
      <c r="B9" s="6">
        <v>1</v>
      </c>
      <c r="C9" s="81"/>
      <c r="D9" s="82"/>
      <c r="E9" s="82"/>
      <c r="F9" s="82"/>
      <c r="G9" s="83"/>
      <c r="H9" s="81"/>
      <c r="I9" s="82"/>
      <c r="J9" s="83"/>
    </row>
    <row r="10" spans="2:10" ht="35.25" customHeight="1">
      <c r="B10" s="6">
        <v>2</v>
      </c>
      <c r="C10" s="88"/>
      <c r="D10" s="88"/>
      <c r="E10" s="88"/>
      <c r="F10" s="88"/>
      <c r="G10" s="88"/>
      <c r="H10" s="84"/>
      <c r="I10" s="84"/>
      <c r="J10" s="84"/>
    </row>
    <row r="11" spans="2:10" ht="36" customHeight="1">
      <c r="B11" s="6">
        <v>3</v>
      </c>
      <c r="C11" s="81"/>
      <c r="D11" s="82"/>
      <c r="E11" s="82"/>
      <c r="F11" s="82"/>
      <c r="G11" s="83"/>
      <c r="H11" s="84"/>
      <c r="I11" s="84"/>
      <c r="J11" s="84"/>
    </row>
    <row r="12" spans="2:10">
      <c r="C12" s="80"/>
      <c r="D12" s="80"/>
      <c r="E12" s="80"/>
      <c r="F12" s="80"/>
      <c r="G12" s="80"/>
      <c r="H12" s="85"/>
      <c r="I12" s="85"/>
      <c r="J12" s="85"/>
    </row>
    <row r="15" spans="2:10">
      <c r="H15" t="s">
        <v>54</v>
      </c>
    </row>
  </sheetData>
  <sheetProtection password="CF99" sheet="1" objects="1" scenarios="1"/>
  <mergeCells count="10">
    <mergeCell ref="C8:G8"/>
    <mergeCell ref="H8:J8"/>
    <mergeCell ref="C9:G9"/>
    <mergeCell ref="C10:G10"/>
    <mergeCell ref="C11:G11"/>
    <mergeCell ref="C12:G12"/>
    <mergeCell ref="H9:J9"/>
    <mergeCell ref="H10:J10"/>
    <mergeCell ref="H11:J11"/>
    <mergeCell ref="H12:J1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K40"/>
  <sheetViews>
    <sheetView tabSelected="1" topLeftCell="A15" workbookViewId="0">
      <selection activeCell="N32" sqref="N32"/>
    </sheetView>
  </sheetViews>
  <sheetFormatPr defaultRowHeight="15"/>
  <cols>
    <col min="1" max="1" width="3.85546875" customWidth="1"/>
    <col min="2" max="2" width="12.42578125" customWidth="1"/>
    <col min="3" max="3" width="17" customWidth="1"/>
    <col min="8" max="8" width="9.140625" customWidth="1"/>
    <col min="10" max="10" width="9.140625" hidden="1" customWidth="1"/>
  </cols>
  <sheetData>
    <row r="5" spans="2:11">
      <c r="B5" s="94" t="s">
        <v>41</v>
      </c>
      <c r="C5" s="94"/>
      <c r="D5" s="94"/>
      <c r="E5" s="94"/>
      <c r="F5" s="94"/>
      <c r="G5" s="94"/>
      <c r="H5" s="94"/>
      <c r="I5" s="94"/>
      <c r="J5" s="4"/>
      <c r="K5" s="4"/>
    </row>
    <row r="6" spans="2:11">
      <c r="B6" s="94" t="s">
        <v>42</v>
      </c>
      <c r="C6" s="94"/>
      <c r="D6" s="94"/>
      <c r="E6" s="94"/>
      <c r="F6" s="94"/>
      <c r="G6" s="94"/>
      <c r="H6" s="94"/>
      <c r="I6" s="94"/>
      <c r="J6" s="4"/>
      <c r="K6" s="4"/>
    </row>
    <row r="7" spans="2:11">
      <c r="B7" s="94" t="s">
        <v>55</v>
      </c>
      <c r="C7" s="94"/>
      <c r="D7" s="94"/>
      <c r="E7" s="94"/>
      <c r="F7" s="94"/>
      <c r="G7" s="94"/>
      <c r="H7" s="94"/>
      <c r="I7" s="94"/>
      <c r="J7" s="4"/>
      <c r="K7" s="4"/>
    </row>
    <row r="9" spans="2:11">
      <c r="B9" s="95" t="s">
        <v>43</v>
      </c>
      <c r="C9" s="95"/>
      <c r="D9" s="96">
        <f>'Dados do Aluno'!B7</f>
        <v>0</v>
      </c>
      <c r="E9" s="96"/>
      <c r="F9" s="96"/>
      <c r="G9" s="96"/>
      <c r="H9" s="96"/>
    </row>
    <row r="12" spans="2:11">
      <c r="F12" s="4" t="s">
        <v>44</v>
      </c>
      <c r="G12" s="4"/>
      <c r="H12" s="4"/>
      <c r="I12" s="4"/>
      <c r="J12" s="4"/>
      <c r="K12" s="4"/>
    </row>
    <row r="14" spans="2:11">
      <c r="B14" t="s">
        <v>45</v>
      </c>
      <c r="C14" s="9">
        <f>'Dados do Aluno'!B8</f>
        <v>0</v>
      </c>
    </row>
    <row r="15" spans="2:11">
      <c r="B15" t="s">
        <v>48</v>
      </c>
      <c r="C15" s="5">
        <f>'Dados do Aluno'!B9</f>
        <v>0</v>
      </c>
    </row>
    <row r="26" spans="2:9">
      <c r="B26" s="80" t="s">
        <v>50</v>
      </c>
      <c r="C26" s="80"/>
      <c r="D26" s="80"/>
      <c r="E26" s="80"/>
      <c r="F26" s="80"/>
      <c r="G26" s="80"/>
      <c r="H26" s="80"/>
      <c r="I26" s="80"/>
    </row>
    <row r="27" spans="2:9" ht="9.75" customHeight="1"/>
    <row r="28" spans="2:9">
      <c r="B28" s="87" t="s">
        <v>49</v>
      </c>
      <c r="C28" s="87"/>
      <c r="D28" s="87"/>
      <c r="E28" s="87"/>
      <c r="F28" s="87"/>
      <c r="G28" s="87"/>
      <c r="H28" s="87"/>
      <c r="I28" s="3" t="s">
        <v>7</v>
      </c>
    </row>
    <row r="29" spans="2:9">
      <c r="B29" s="89" t="str">
        <f>'Iniciação a Docência'!C8</f>
        <v>ATIVIDADES DE INICIAÇÃO À DOCÊNCIA</v>
      </c>
      <c r="C29" s="90"/>
      <c r="D29" s="90"/>
      <c r="E29" s="90"/>
      <c r="F29" s="90"/>
      <c r="G29" s="90"/>
      <c r="H29" s="91"/>
      <c r="I29" s="8">
        <f>'Iniciação a Docência'!H33</f>
        <v>0</v>
      </c>
    </row>
    <row r="30" spans="2:9">
      <c r="B30" s="89" t="str">
        <f>'Participação em Eventos'!B9</f>
        <v>ATIVIDADES DE PARTICIPAÇÃO E/OU ORGANIZAÇÃO DE EVENTOS</v>
      </c>
      <c r="C30" s="90"/>
      <c r="D30" s="90"/>
      <c r="E30" s="90"/>
      <c r="F30" s="90"/>
      <c r="G30" s="90"/>
      <c r="H30" s="91"/>
      <c r="I30" s="8">
        <f>'Participação em Eventos'!H27</f>
        <v>0</v>
      </c>
    </row>
    <row r="31" spans="2:9">
      <c r="B31" s="89" t="str">
        <f>'Iniciação à Pesquisa e à Extens'!B8</f>
        <v>ATIVIDADES DE INICIAÇÃO À PESQUISA E À EXTENSÃO</v>
      </c>
      <c r="C31" s="90"/>
      <c r="D31" s="90"/>
      <c r="E31" s="90"/>
      <c r="F31" s="90"/>
      <c r="G31" s="90"/>
      <c r="H31" s="91"/>
      <c r="I31" s="8">
        <f>'Iniciação à Pesquisa e à Extens'!L31</f>
        <v>0</v>
      </c>
    </row>
    <row r="32" spans="2:9">
      <c r="B32" s="89" t="str">
        <f>'Formação Prof. e ou Correlatas'!$B$8</f>
        <v>ATIVIDADES LIGADAS À FORMAÇÃO PROFISSIONAL E/OU CORRELATAS</v>
      </c>
      <c r="C32" s="90"/>
      <c r="D32" s="90"/>
      <c r="E32" s="90"/>
      <c r="F32" s="90"/>
      <c r="G32" s="90"/>
      <c r="H32" s="91"/>
      <c r="I32" s="8">
        <f>'Formação Prof. e ou Correlatas'!$L$31</f>
        <v>0</v>
      </c>
    </row>
    <row r="33" spans="2:10">
      <c r="B33" s="89" t="str">
        <f>'Produção Técnica Científica'!B8</f>
        <v>PRODUÇÃO TÉCNICA E/OU CIENTÍFICA</v>
      </c>
      <c r="C33" s="90"/>
      <c r="D33" s="90"/>
      <c r="E33" s="90"/>
      <c r="F33" s="90"/>
      <c r="G33" s="90"/>
      <c r="H33" s="91"/>
      <c r="I33" s="8">
        <f>'Produção Técnica Científica'!K37</f>
        <v>0</v>
      </c>
    </row>
    <row r="34" spans="2:10">
      <c r="B34" s="93" t="s">
        <v>8</v>
      </c>
      <c r="C34" s="93"/>
      <c r="D34" s="93"/>
      <c r="E34" s="93"/>
      <c r="F34" s="93"/>
      <c r="G34" s="93"/>
      <c r="H34" s="93"/>
      <c r="I34" s="7">
        <f>SUM(I29:I33)</f>
        <v>0</v>
      </c>
      <c r="J34">
        <f>IF(I34&gt;=8,8,I34)</f>
        <v>0</v>
      </c>
    </row>
    <row r="40" spans="2:10">
      <c r="C40" s="92" t="s">
        <v>57</v>
      </c>
      <c r="D40" s="92"/>
      <c r="E40" s="92"/>
      <c r="F40" s="92"/>
      <c r="G40" s="92"/>
      <c r="H40" s="92"/>
      <c r="I40" s="92"/>
    </row>
  </sheetData>
  <sheetProtection password="CF99" sheet="1" objects="1" scenarios="1"/>
  <mergeCells count="14">
    <mergeCell ref="B32:H32"/>
    <mergeCell ref="B33:H33"/>
    <mergeCell ref="C40:I40"/>
    <mergeCell ref="B34:H34"/>
    <mergeCell ref="B5:I5"/>
    <mergeCell ref="B6:I6"/>
    <mergeCell ref="B7:I7"/>
    <mergeCell ref="B30:H30"/>
    <mergeCell ref="B31:H31"/>
    <mergeCell ref="B28:H28"/>
    <mergeCell ref="B26:I26"/>
    <mergeCell ref="B29:H29"/>
    <mergeCell ref="B9:C9"/>
    <mergeCell ref="D9:H9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  <drawing r:id="rId2"/>
  <legacyDrawing r:id="rId3"/>
  <oleObjects>
    <oleObject progId="PBrush" shapeId="1025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Dados do Aluno</vt:lpstr>
      <vt:lpstr>Iniciação a Docência</vt:lpstr>
      <vt:lpstr>Participação em Eventos</vt:lpstr>
      <vt:lpstr>Iniciação à Pesquisa e à Extens</vt:lpstr>
      <vt:lpstr>Formação Prof. e ou Correlatas</vt:lpstr>
      <vt:lpstr>Produção Técnica Científica</vt:lpstr>
      <vt:lpstr>Documentos Negados</vt:lpstr>
      <vt:lpstr>Parecer</vt:lpstr>
      <vt:lpstr>Plan1</vt:lpstr>
      <vt:lpstr>'Documentos Negados'!Area_de_impressao</vt:lpstr>
      <vt:lpstr>'Formação Prof. e ou Correlatas'!Area_de_impressao</vt:lpstr>
      <vt:lpstr>'Iniciação à Pesquisa e à Extens'!Area_de_impressao</vt:lpstr>
      <vt:lpstr>Parecer!Area_de_impressao</vt:lpstr>
      <vt:lpstr>'Participação em Eventos'!Area_de_impressao</vt:lpstr>
      <vt:lpstr>'Produção Técnica Científica'!Area_de_impressao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DOUGBR</dc:creator>
  <cp:lastModifiedBy>LAB 1 - MAQ 03</cp:lastModifiedBy>
  <cp:lastPrinted>2015-06-01T13:58:12Z</cp:lastPrinted>
  <dcterms:created xsi:type="dcterms:W3CDTF">2013-12-20T11:52:49Z</dcterms:created>
  <dcterms:modified xsi:type="dcterms:W3CDTF">2015-09-16T12:54:57Z</dcterms:modified>
</cp:coreProperties>
</file>